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/>
  <mc:AlternateContent xmlns:mc="http://schemas.openxmlformats.org/markup-compatibility/2006">
    <mc:Choice Requires="x15">
      <x15ac:absPath xmlns:x15ac="http://schemas.microsoft.com/office/spreadsheetml/2010/11/ac" url="G:\ConferenceMatters\GPCME\GPCMESOUTH2023\Cvent\"/>
    </mc:Choice>
  </mc:AlternateContent>
  <xr:revisionPtr revIDLastSave="0" documentId="8_{15A2CFF3-4AD3-4617-B001-0FB1482F61B4}" xr6:coauthVersionLast="47" xr6:coauthVersionMax="47" xr10:uidLastSave="{00000000-0000-0000-0000-000000000000}"/>
  <bookViews>
    <workbookView xWindow="1590" yWindow="2730" windowWidth="27210" windowHeight="12540" xr2:uid="{00000000-000D-0000-FFFF-FFFF00000000}"/>
  </bookViews>
  <sheets>
    <sheet name="Session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0" i="2" l="1"/>
  <c r="D150" i="2"/>
  <c r="E149" i="2"/>
  <c r="D149" i="2"/>
  <c r="E148" i="2"/>
  <c r="D148" i="2"/>
  <c r="E147" i="2"/>
  <c r="D147" i="2"/>
  <c r="E146" i="2"/>
  <c r="D146" i="2"/>
  <c r="E145" i="2"/>
  <c r="D145" i="2"/>
  <c r="E144" i="2"/>
  <c r="D144" i="2"/>
  <c r="E143" i="2"/>
  <c r="D143" i="2"/>
  <c r="E142" i="2"/>
  <c r="D142" i="2"/>
  <c r="E141" i="2"/>
  <c r="D141" i="2"/>
  <c r="E140" i="2"/>
  <c r="D140" i="2"/>
  <c r="E139" i="2"/>
  <c r="D139" i="2"/>
  <c r="E138" i="2"/>
  <c r="D138" i="2"/>
  <c r="E137" i="2"/>
  <c r="D137" i="2"/>
  <c r="E136" i="2"/>
  <c r="D136" i="2"/>
  <c r="E135" i="2"/>
  <c r="D135" i="2"/>
  <c r="E134" i="2"/>
  <c r="D134" i="2"/>
  <c r="E133" i="2"/>
  <c r="D133" i="2"/>
  <c r="E132" i="2"/>
  <c r="D132" i="2"/>
  <c r="E131" i="2"/>
  <c r="D131" i="2"/>
  <c r="E130" i="2"/>
  <c r="D130" i="2"/>
  <c r="E129" i="2"/>
  <c r="D129" i="2"/>
  <c r="E128" i="2"/>
  <c r="D128" i="2"/>
  <c r="E127" i="2"/>
  <c r="D127" i="2"/>
  <c r="E126" i="2"/>
  <c r="D126" i="2"/>
  <c r="E125" i="2"/>
  <c r="D125" i="2"/>
  <c r="E124" i="2"/>
  <c r="D124" i="2"/>
  <c r="E123" i="2"/>
  <c r="D123" i="2"/>
  <c r="E122" i="2"/>
  <c r="D122" i="2"/>
  <c r="E121" i="2"/>
  <c r="D121" i="2"/>
  <c r="E120" i="2"/>
  <c r="D120" i="2"/>
  <c r="E119" i="2"/>
  <c r="D119" i="2"/>
  <c r="E118" i="2"/>
  <c r="D118" i="2"/>
  <c r="E117" i="2"/>
  <c r="D117" i="2"/>
  <c r="E116" i="2"/>
  <c r="D116" i="2"/>
  <c r="E115" i="2"/>
  <c r="D115" i="2"/>
  <c r="E114" i="2"/>
  <c r="D114" i="2"/>
  <c r="E113" i="2"/>
  <c r="D113" i="2"/>
  <c r="E112" i="2"/>
  <c r="D112" i="2"/>
  <c r="E111" i="2"/>
  <c r="D111" i="2"/>
  <c r="E110" i="2"/>
  <c r="D110" i="2"/>
  <c r="E109" i="2"/>
  <c r="D109" i="2"/>
  <c r="E108" i="2"/>
  <c r="D108" i="2"/>
  <c r="E107" i="2"/>
  <c r="D107" i="2"/>
  <c r="E106" i="2"/>
  <c r="D106" i="2"/>
  <c r="E105" i="2"/>
  <c r="D105" i="2"/>
  <c r="E104" i="2"/>
  <c r="D104" i="2"/>
  <c r="E103" i="2"/>
  <c r="D103" i="2"/>
  <c r="E102" i="2"/>
  <c r="D102" i="2"/>
  <c r="E101" i="2"/>
  <c r="D101" i="2"/>
  <c r="E100" i="2"/>
  <c r="D100" i="2"/>
  <c r="E99" i="2"/>
  <c r="D99" i="2"/>
  <c r="E98" i="2"/>
  <c r="D98" i="2"/>
  <c r="E97" i="2"/>
  <c r="D97" i="2"/>
  <c r="E96" i="2"/>
  <c r="D96" i="2"/>
  <c r="E95" i="2"/>
  <c r="D95" i="2"/>
  <c r="E94" i="2"/>
  <c r="D94" i="2"/>
  <c r="E93" i="2"/>
  <c r="D93" i="2"/>
  <c r="E92" i="2"/>
  <c r="D92" i="2"/>
  <c r="E91" i="2"/>
  <c r="D91" i="2"/>
  <c r="E90" i="2"/>
  <c r="D90" i="2"/>
  <c r="E89" i="2"/>
  <c r="D89" i="2"/>
  <c r="E88" i="2"/>
  <c r="D88" i="2"/>
  <c r="E87" i="2"/>
  <c r="D87" i="2"/>
  <c r="E86" i="2"/>
  <c r="D86" i="2"/>
  <c r="E79" i="2"/>
  <c r="D79" i="2"/>
  <c r="E78" i="2"/>
  <c r="D78" i="2"/>
  <c r="E77" i="2"/>
  <c r="D77" i="2"/>
  <c r="E85" i="2"/>
  <c r="D85" i="2"/>
  <c r="E84" i="2"/>
  <c r="D84" i="2"/>
  <c r="E83" i="2"/>
  <c r="D83" i="2"/>
  <c r="E82" i="2"/>
  <c r="D82" i="2"/>
  <c r="E81" i="2"/>
  <c r="D81" i="2"/>
  <c r="E80" i="2"/>
  <c r="D80" i="2"/>
  <c r="E76" i="2"/>
  <c r="D76" i="2"/>
  <c r="E75" i="2"/>
  <c r="D75" i="2"/>
  <c r="E74" i="2"/>
  <c r="D74" i="2"/>
  <c r="E73" i="2"/>
  <c r="D73" i="2"/>
  <c r="E72" i="2"/>
  <c r="D72" i="2"/>
  <c r="E71" i="2"/>
  <c r="D71" i="2"/>
  <c r="E70" i="2"/>
  <c r="D70" i="2"/>
  <c r="E69" i="2"/>
  <c r="D69" i="2"/>
  <c r="E68" i="2"/>
  <c r="D68" i="2"/>
  <c r="E67" i="2"/>
  <c r="D67" i="2"/>
  <c r="E66" i="2"/>
  <c r="D66" i="2"/>
  <c r="E65" i="2"/>
  <c r="D65" i="2"/>
  <c r="E64" i="2"/>
  <c r="D64" i="2"/>
  <c r="E63" i="2"/>
  <c r="D63" i="2"/>
  <c r="E62" i="2"/>
  <c r="D62" i="2"/>
  <c r="E61" i="2"/>
  <c r="D61" i="2"/>
  <c r="E60" i="2"/>
  <c r="D60" i="2"/>
  <c r="E59" i="2"/>
  <c r="D59" i="2"/>
  <c r="E58" i="2"/>
  <c r="D58" i="2"/>
  <c r="E57" i="2"/>
  <c r="D57" i="2"/>
  <c r="E56" i="2"/>
  <c r="D56" i="2"/>
  <c r="E55" i="2"/>
  <c r="D55" i="2"/>
  <c r="E54" i="2"/>
  <c r="D54" i="2"/>
  <c r="E53" i="2"/>
  <c r="D53" i="2"/>
  <c r="E52" i="2"/>
  <c r="D52" i="2"/>
  <c r="E51" i="2"/>
  <c r="D51" i="2"/>
  <c r="E50" i="2"/>
  <c r="D50" i="2"/>
  <c r="E49" i="2"/>
  <c r="D49" i="2"/>
  <c r="E48" i="2"/>
  <c r="D48" i="2"/>
  <c r="E47" i="2"/>
  <c r="D47" i="2"/>
  <c r="E46" i="2"/>
  <c r="D46" i="2"/>
  <c r="E45" i="2"/>
  <c r="D45" i="2"/>
  <c r="E44" i="2"/>
  <c r="D44" i="2"/>
  <c r="E43" i="2"/>
  <c r="D43" i="2"/>
  <c r="E42" i="2"/>
  <c r="D42" i="2"/>
  <c r="E41" i="2"/>
  <c r="D41" i="2"/>
  <c r="E40" i="2"/>
  <c r="D40" i="2"/>
  <c r="E39" i="2"/>
  <c r="D39" i="2"/>
  <c r="E38" i="2"/>
  <c r="D38" i="2"/>
  <c r="E37" i="2"/>
  <c r="D37" i="2"/>
  <c r="E36" i="2"/>
  <c r="D36" i="2"/>
  <c r="E35" i="2"/>
  <c r="D35" i="2"/>
  <c r="E34" i="2"/>
  <c r="D34" i="2"/>
  <c r="E33" i="2"/>
  <c r="D33" i="2"/>
  <c r="E32" i="2"/>
  <c r="D32" i="2"/>
  <c r="E31" i="2"/>
  <c r="D31" i="2"/>
  <c r="E30" i="2"/>
  <c r="D30" i="2"/>
  <c r="E29" i="2"/>
  <c r="D29" i="2"/>
  <c r="E28" i="2"/>
  <c r="D28" i="2"/>
  <c r="E27" i="2"/>
  <c r="D27" i="2"/>
  <c r="E26" i="2"/>
  <c r="D26" i="2"/>
  <c r="E25" i="2"/>
  <c r="D25" i="2"/>
  <c r="E24" i="2"/>
  <c r="D24" i="2"/>
  <c r="E23" i="2"/>
  <c r="D23" i="2"/>
  <c r="E22" i="2"/>
  <c r="D22" i="2"/>
  <c r="E21" i="2"/>
  <c r="D21" i="2"/>
  <c r="E20" i="2"/>
  <c r="D20" i="2"/>
  <c r="E19" i="2"/>
  <c r="D19" i="2"/>
  <c r="E18" i="2"/>
  <c r="D18" i="2"/>
  <c r="E17" i="2"/>
  <c r="D17" i="2"/>
  <c r="E16" i="2"/>
  <c r="D16" i="2"/>
  <c r="E15" i="2"/>
  <c r="D15" i="2"/>
  <c r="E14" i="2"/>
  <c r="D14" i="2"/>
  <c r="E13" i="2"/>
  <c r="D13" i="2"/>
  <c r="E12" i="2"/>
  <c r="D12" i="2"/>
  <c r="E8" i="2"/>
  <c r="D8" i="2"/>
  <c r="E7" i="2"/>
  <c r="D7" i="2"/>
  <c r="E11" i="2"/>
  <c r="D11" i="2"/>
  <c r="E10" i="2"/>
  <c r="D10" i="2"/>
  <c r="E9" i="2"/>
  <c r="D9" i="2"/>
  <c r="E6" i="2"/>
  <c r="D6" i="2"/>
  <c r="E5" i="2"/>
  <c r="D5" i="2"/>
  <c r="E4" i="2"/>
  <c r="D4" i="2"/>
  <c r="E3" i="2"/>
  <c r="D3" i="2"/>
  <c r="E2" i="2"/>
  <c r="D2" i="2"/>
</calcChain>
</file>

<file path=xl/sharedStrings.xml><?xml version="1.0" encoding="utf-8"?>
<sst xmlns="http://schemas.openxmlformats.org/spreadsheetml/2006/main" count="303" uniqueCount="166">
  <si>
    <t>WS1 Skin Cancer Surgical Basic Skills</t>
  </si>
  <si>
    <t>Room 2</t>
  </si>
  <si>
    <t>WS3 Introduction to Long Acting Contraception 101</t>
  </si>
  <si>
    <t>Room 3</t>
  </si>
  <si>
    <t>WS4 Musculoskeletal Workshop - Part 1 - Spinal Pain. Lumbosacral Issues.</t>
  </si>
  <si>
    <t>Room 4</t>
  </si>
  <si>
    <t>WS5 Caring for the Clinician: Mindfulness Tools for Self Support</t>
  </si>
  <si>
    <t>Room 5</t>
  </si>
  <si>
    <t>WS7 CORE Advanced Course (with exam)</t>
  </si>
  <si>
    <t>Upstairs</t>
  </si>
  <si>
    <t>WS10 Abnormal Uterine Bleeding+Mirena+Pipelle</t>
  </si>
  <si>
    <t>WS11 Musculoskeletal Workshop - Part 2 - More Lumbosacral Techniques. Practical MR Assessment</t>
  </si>
  <si>
    <t>WS12 Tools for Mental Health Support in 15 minutes: Making a Difference for You and Your Patients</t>
  </si>
  <si>
    <t>WS8 Skin Cancer Surgical Advanced Skills</t>
  </si>
  <si>
    <t>WS9 How Do We Talk About Weight and What We Can Do About It?</t>
  </si>
  <si>
    <t>Room 1</t>
  </si>
  <si>
    <t>WS14 Dermoscopy Part 1</t>
  </si>
  <si>
    <t>WS16 Lightning Process Training for Chronic Illness incl. Long Covid</t>
  </si>
  <si>
    <t>WS17 Musculoskeletal Workshop - Part 3 - Cervical Spine Techniques</t>
  </si>
  <si>
    <t>WS20 Dermoscopy Part 2</t>
  </si>
  <si>
    <t>WS21 Challenges in Diabetes Management - Case based discussion.</t>
  </si>
  <si>
    <t>WS22 Lightning Process Training for Chronic Illness incl. Long Covid (Repeated)</t>
  </si>
  <si>
    <t>WS23 Musculoskeletal Workshop - Part 4 - Cervico-Thoracic Solutions</t>
  </si>
  <si>
    <t>WS27 Maternal Mental Health Issues</t>
  </si>
  <si>
    <t>Room 8</t>
  </si>
  <si>
    <t>WS28 Nutrition Needs in Cancer</t>
  </si>
  <si>
    <t>Room 10</t>
  </si>
  <si>
    <t>WS29 Update on the Trust and Tax Environment.</t>
  </si>
  <si>
    <t>Room 9</t>
  </si>
  <si>
    <t>WS30 Better Left Unsaid? How to Address a Patient’s Weight Without Causing Offence</t>
  </si>
  <si>
    <t>WS31 Long Acting Contraception Masterclass- Case Studies (Bayer)</t>
  </si>
  <si>
    <t>Room 6</t>
  </si>
  <si>
    <t>WS32 Choosing Wisely in Dermatology</t>
  </si>
  <si>
    <t>WS33 The ABC of AF</t>
  </si>
  <si>
    <t>WS34 Pearls from the Lab</t>
  </si>
  <si>
    <t>Room 7</t>
  </si>
  <si>
    <t>WS35 Management of Acne</t>
  </si>
  <si>
    <t>WS37 Maternal Mental Health Issues (Repeated)</t>
  </si>
  <si>
    <t>WS38 Nutrition Needs in Cancer (Repeated)</t>
  </si>
  <si>
    <t>WS39 Update on the Trust and Tax Environment. (Repeated)</t>
  </si>
  <si>
    <t>WS40 Better Left Unsaid? How to Address a Patient’s Weight Without Causing Offence (Repeated)</t>
  </si>
  <si>
    <t>WS41 Long Acting Contraception Masterclass- Case Studies (Bayer) (Repeated)</t>
  </si>
  <si>
    <t>WS42 Choosing Wisely in Dermatology (Repeated)</t>
  </si>
  <si>
    <t>WS43 The ABC of AF (Repeated)</t>
  </si>
  <si>
    <t>WS44 Pearls from the Lab (Repeated)</t>
  </si>
  <si>
    <t>WS45 Management of Acne (Repeated)</t>
  </si>
  <si>
    <t>WS47 Sharing Innovations and Joy with Green Prescriptions</t>
  </si>
  <si>
    <t>WS48 How to Get NP's and GP's Working Together Better.</t>
  </si>
  <si>
    <t>WS50 Healing the Healers- What Can You Do?</t>
  </si>
  <si>
    <t>WS51 Topical Treatments of AKs and Non-Melanoma Skin Cancer</t>
  </si>
  <si>
    <t>WS52 Update on the Treatment of Mood Disorders: psychotherapy or psilocybin?</t>
  </si>
  <si>
    <t>WS53 Management of Recurrent Miscarriage</t>
  </si>
  <si>
    <t>WS54 Case Studies on Fertility</t>
  </si>
  <si>
    <t>WS55 One Man's Method for Dancing with Low Back Pain in Primary Care</t>
  </si>
  <si>
    <t>WS57 Sharing Innovations and Joy with Green Prescriptions (Repeated)</t>
  </si>
  <si>
    <t>WS58 How to Get NP's and GP's Working Together Better. (Repeated)</t>
  </si>
  <si>
    <t>WS59 Running a High Performance Practice (Repeated)</t>
  </si>
  <si>
    <t>WS60 Healing the Healers- What Can You Do? (Repeated)</t>
  </si>
  <si>
    <t>WS61 Topical Treatments of AKs and Non-Melanoma Skin Cancer (Repeated)</t>
  </si>
  <si>
    <t>WS62 Update on the Treatment of Mood Disorders: psychotherapy or psilocybin? (Repeated)</t>
  </si>
  <si>
    <t>WS63 Management of Recurrent Miscarriage (Repeated)</t>
  </si>
  <si>
    <t>WS64 Case Studies on Fertility (Repeated)</t>
  </si>
  <si>
    <t>WS65 One Man's Method for Dancing with Low Back Pain in Primary Care (Repeated)</t>
  </si>
  <si>
    <t>WS68 Financial Fitness for Health Professionals</t>
  </si>
  <si>
    <t>WS69 Heavy Vaginal Bleeding (Supported Hologic)</t>
  </si>
  <si>
    <t>WS70 Workplace Bullying</t>
  </si>
  <si>
    <t>WS71 Exercises in Spirometry Interpretation</t>
  </si>
  <si>
    <t>WS72 Update on Managing Depression and Bipolar Disorders</t>
  </si>
  <si>
    <t>WS73 MRI Referral Training for GPs</t>
  </si>
  <si>
    <t>WS75 Managing Community Oncology Patients</t>
  </si>
  <si>
    <t>WS78 Financial Fitness for Health Professionals (Repeated)</t>
  </si>
  <si>
    <t>WS79 Heavy Vaginal Bleeding (Supported Hologic) (Repeated)</t>
  </si>
  <si>
    <t>WS80 Workplace Bullying (Repeated)</t>
  </si>
  <si>
    <t>WS81 Exercises in Spirometry Interpretation (Repeated)</t>
  </si>
  <si>
    <t>WS82 Update on Managing Depression and Bipolar Disorders (Repeated)</t>
  </si>
  <si>
    <t>WS83 MRI Referral Training for GPs (Repeated)</t>
  </si>
  <si>
    <t>WS85 Managing Community Oncology Patients (Repeated)</t>
  </si>
  <si>
    <t>WS87 Work and Wellbeing</t>
  </si>
  <si>
    <t>WS88 Medtech Evolution: Securing and Managing Your Clinical Data</t>
  </si>
  <si>
    <t>WS89 A Dermatologist's View of Vulval Disease</t>
  </si>
  <si>
    <t>WS90 Update on ECGs</t>
  </si>
  <si>
    <t>WS91 Ensuring Your Retirement Funds Last as Long as You Do</t>
  </si>
  <si>
    <t>WS92 Management of Melanoma</t>
  </si>
  <si>
    <t>WS93 Unravelling the Cause of Anaemia</t>
  </si>
  <si>
    <t>WS94 Treating Patients with Intellectual Disability and Comorbid Mental Health Issues</t>
  </si>
  <si>
    <t>WS95 Gynae Update - Imaging and Clinical</t>
  </si>
  <si>
    <t>WS100 Update on ECGs (Repeated)</t>
  </si>
  <si>
    <t>WS101 Ensuring Your Retirement Funds Last as Long as You Do (Repeated)</t>
  </si>
  <si>
    <t>WS102 Management of Melanoma (Repeated)</t>
  </si>
  <si>
    <t>WS103 Unravelling the Cause of Anaemia (Repeated)</t>
  </si>
  <si>
    <t>WS104 Treating Patients with Intellectual Disability and Comorbid Mental Health Issues (Repeated)</t>
  </si>
  <si>
    <t>WS105 Gynae Update - Imaging and Clinical (Repeated)</t>
  </si>
  <si>
    <t>WS97 Work and Wellbeing (Repeated)</t>
  </si>
  <si>
    <t>WS98 Medtech Evolution: Securing and Managing Your Clinical Data (Repeated)</t>
  </si>
  <si>
    <t>WS99 A Dermatologist's View of Vulval Disease (Repeated)</t>
  </si>
  <si>
    <t>WS109 WikiPaediatrics - Small Bites of Wisdom</t>
  </si>
  <si>
    <t>WS111 Emerging and Re-Emerging Infectious Disease</t>
  </si>
  <si>
    <t>WS112 Case Studies in Heart Failure with Preserved Ejection Fraction</t>
  </si>
  <si>
    <t>WS113 Updates on Long Covid and Tips for Managing Post Viral illnesses</t>
  </si>
  <si>
    <t>WS114 Making Mountains into Molehills - What Goes on in Professional Supervision</t>
  </si>
  <si>
    <t>WS115 Multi-disciplinary Evaluation of Groin Pain</t>
  </si>
  <si>
    <t>WS118 What are Low Carb and Ketogenic Diets? A Practical Workshop, Skills and Resources. (Repeated)</t>
  </si>
  <si>
    <t>WS119 WikiPaediatrics - Small Bites of Wisdom (Repeated)</t>
  </si>
  <si>
    <t>WS121 Emerging and Re-Emerging Infectious Disease (Repeated)</t>
  </si>
  <si>
    <t>WS122 Case Studies in Heart Failure with Preserved Ejection Fraction (Repeated)</t>
  </si>
  <si>
    <t>WS123 Updates on Long Covid and Tips for Managing Post Viral illnesses (Repeated)</t>
  </si>
  <si>
    <t>WS124 Making Mountains into Molehills - What Goes on in Professional Supervision (Repeated)</t>
  </si>
  <si>
    <t>WS125 Multi-disciplinary Evaluation of Groin Pain (Repeated)</t>
  </si>
  <si>
    <t>WS127 Options for Reflux Treatment</t>
  </si>
  <si>
    <t>WS128 Retirement Planning - Prognosis for a Medical Practitioner</t>
  </si>
  <si>
    <t>WS130 What's New for GPs at the ACC?</t>
  </si>
  <si>
    <t>WS131 Cerebral Palsy through the Lifespan</t>
  </si>
  <si>
    <t>WS132 Coeliac Disease the Chameleon of Intestinal Issues</t>
  </si>
  <si>
    <t>WS133 How Healthy Are Your Arteries? What Pulse Wave Analysis Can Tell You.</t>
  </si>
  <si>
    <t>WS134 Case Studies on Anticoagulation</t>
  </si>
  <si>
    <t>WS135 ENT Case Studies</t>
  </si>
  <si>
    <t>WS137 Options for Reflux Treatment (Repeated)</t>
  </si>
  <si>
    <t>WS138 Retirement Planning - Prognosis for a Medical Practitioner (Repeated)</t>
  </si>
  <si>
    <t>WS139 101 Eye Tips and Tricks (Repeated)</t>
  </si>
  <si>
    <t>WS140 What's New for GPs at the ACC? (Repeated)</t>
  </si>
  <si>
    <t>WS141 Cerebral Palsy through the Lifespan (Repeated)</t>
  </si>
  <si>
    <t>WS142 Coeliac Disease the Chameleon of Intestinal Issues (Repeated)</t>
  </si>
  <si>
    <t>WS143 How Healthy Are Your Arteries? What Pulse Wave Analysis Can Tell You. (Repeated)</t>
  </si>
  <si>
    <t>WS144 Case Studies on Anticoagulation (Repeated)</t>
  </si>
  <si>
    <t>WS145 ENT Case Studies (Repeated)</t>
  </si>
  <si>
    <t>WS146 Forum: Optimising Management of Heart Failure in the Community</t>
  </si>
  <si>
    <t>Room 11</t>
  </si>
  <si>
    <t>WS147 Abnormal LFTs Case Studies</t>
  </si>
  <si>
    <t>WS148 Medical Nutritional Therapies in General Practice</t>
  </si>
  <si>
    <t>WS150 Suicide Prevention: What Can Primary Care Do?</t>
  </si>
  <si>
    <t>WS151 Medicine and Nursing - Changing Roles?</t>
  </si>
  <si>
    <t>WS152 Brief and Simple Nutrition Messages</t>
  </si>
  <si>
    <t>WS153 The Changing Landscape of Fertility in 2023</t>
  </si>
  <si>
    <t>WS154 Mild Cognitive Impairment - Staving Off Dementia</t>
  </si>
  <si>
    <t>WS155 Assessment of Capacity</t>
  </si>
  <si>
    <t>WS157 Abnormal LFTs Case Studies (Repeated)</t>
  </si>
  <si>
    <t>WS158 Medical Nutritional Therapies in General Practice (Repeated)</t>
  </si>
  <si>
    <t>WS160 Suicide Prevention: What Can Primary Care Do? (Repeated)</t>
  </si>
  <si>
    <t>WS161 Medicine and Nursing - Changing Roles? (Repeated)</t>
  </si>
  <si>
    <t>WS162 Brief and Simple Nutrition Messages (Repeated)</t>
  </si>
  <si>
    <t>WS163 The Changing Landscape of Fertility in 2023 (Repeated)</t>
  </si>
  <si>
    <t>WS164 Mild Cognitive Impairment - Staving Off Dementia (Repeated)</t>
  </si>
  <si>
    <t>WS165 Assessment of Capacity (Repeated)</t>
  </si>
  <si>
    <t>WS167 IHD Case Studies</t>
  </si>
  <si>
    <t>WS168 Around the World in 60 Minutes FInancially</t>
  </si>
  <si>
    <t>WS169 Hearing Loss - What you need to know in 2023</t>
  </si>
  <si>
    <t>WS170 Sexualised Behaviour in Children – Should I be Worried?</t>
  </si>
  <si>
    <t>WS171 Pre-Travel Vaccinations Update; the Old and the New</t>
  </si>
  <si>
    <t>WS172 Fertility Management for Patients Who Do Not Require IVF</t>
  </si>
  <si>
    <t>WS174 Case Studies of Infectious Diseases</t>
  </si>
  <si>
    <t>WS175 The Changing Face of Throat Cancer</t>
  </si>
  <si>
    <t>WS176 The Effect of Childhood Trauma on Adults</t>
  </si>
  <si>
    <t>WS177 IHD Case Studies (Repeated)</t>
  </si>
  <si>
    <t>WS178 Around the World in 60 Minutes FInancially (Repeated)</t>
  </si>
  <si>
    <t>WS179 Hearing Loss - What you need to know in 2023 (Repeated)</t>
  </si>
  <si>
    <t>WS180 Sexualised Behaviour in Children – Should I be Worried? (Repeated)</t>
  </si>
  <si>
    <t>WS181 Pre-Travel Vaccinations Update; the Old and the New (Repeated)</t>
  </si>
  <si>
    <t>WS182 Fertility Management for Patients Who Do Not Require IVF (Repeated)</t>
  </si>
  <si>
    <t>WS184 Case Studies of Infectious Diseases (Repeated)</t>
  </si>
  <si>
    <t>WS185 The Changing Face of Throat Cancer (Repeated)</t>
  </si>
  <si>
    <t>WS186 The Effect of Childhood Trauma on Adults (Repeated)</t>
  </si>
  <si>
    <t>Session Name</t>
  </si>
  <si>
    <t>Registered</t>
  </si>
  <si>
    <t>Session Start Date/Time</t>
  </si>
  <si>
    <t>Session End Date/Time</t>
  </si>
  <si>
    <t>Room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</si>
</sst>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</numFmts>
  <fonts count="4" x14ac:knownFonts="1">
    <font>
      <sz val="10"/>
      <color theme="1"/>
      <name val="Arial"/>
      <family val="2"/>
    </font>
    <font>
      <b/>
      <sz val="13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0" xfId="0" applyAlignment="1"/>
    <xf numFmtId="49" fontId="2" fillId="0" borderId="0" xfId="0" applyNumberFormat="1" applyFont="1" applyAlignment="1"/>
    <xf numFmtId="3" fontId="2" fillId="0" borderId="0" xfId="0" applyNumberFormat="1" applyFont="1" applyAlignment="1"/>
    <xf numFmtId="49" fontId="2" fillId="2" borderId="0" xfId="0" applyNumberFormat="1" applyFont="1" applyFill="1" applyAlignment="1"/>
    <xf numFmtId="3" fontId="2" fillId="2" borderId="0" xfId="0" applyNumberFormat="1" applyFont="1" applyFill="1" applyAlignment="1"/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7">
    <dxf>
      <alignment horizontal="general" textRotation="0" wrapText="0" indent="0" justifyLastLine="0" shrinkToFit="0" readingOrder="0"/>
    </dxf>
    <dxf>
      <alignment horizontal="general" textRotation="0" wrapText="0" indent="0" justifyLastLine="0" shrinkToFit="0" readingOrder="0"/>
    </dxf>
    <dxf>
      <alignment horizontal="general" textRotation="0" wrapText="0" indent="0" justifyLastLine="0" shrinkToFit="0" readingOrder="0"/>
    </dxf>
    <dxf>
      <alignment horizontal="general" textRotation="0" wrapText="0" indent="0" justifyLastLine="0" shrinkToFit="0" readingOrder="0"/>
    </dxf>
    <dxf>
      <alignment horizontal="general" textRotation="0" wrapText="0" indent="0" justifyLastLine="0" shrinkToFit="0" readingOrder="0"/>
    </dxf>
    <dxf>
      <alignment horizontal="general" textRotation="0" wrapText="0" indent="0" justifyLastLine="0" shrinkToFit="0" readingOrder="0"/>
    </dxf>
    <dxf>
      <alignment horizontal="general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150" totalsRowShown="0" headerRowDxfId="1" dataDxfId="0">
  <autoFilter ref="A1:E150" xr:uid="{00000000-0009-0000-0100-000001000000}"/>
  <tableColumns count="5">
    <tableColumn id="1" xr3:uid="{00000000-0010-0000-0000-000001000000}" name="Session Name" dataDxfId="6"/>
    <tableColumn id="2" xr3:uid="{00000000-0010-0000-0000-000002000000}" name="Registered" dataDxfId="5"/>
    <tableColumn id="3" xr3:uid="{00000000-0010-0000-0000-000003000000}" name="Room" dataDxfId="4"/>
    <tableColumn id="4" xr3:uid="{00000000-0010-0000-0000-000004000000}" name="Session Start Date/Time" dataDxfId="3"/>
    <tableColumn id="5" xr3:uid="{00000000-0010-0000-0000-000005000000}" name="Session End Date/Time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0"/>
  <sheetViews>
    <sheetView tabSelected="1" workbookViewId="0"/>
  </sheetViews>
  <sheetFormatPr defaultColWidth="49.28515625" defaultRowHeight="12.75" x14ac:dyDescent="0.2"/>
  <cols>
    <col min="1" max="1" width="54.5703125" style="2" customWidth="1"/>
    <col min="2" max="2" width="14.5703125" style="2" bestFit="1" customWidth="1"/>
    <col min="3" max="3" width="17" style="2" bestFit="1" customWidth="1"/>
    <col min="4" max="16384" width="49.28515625" style="2"/>
  </cols>
  <sheetData>
    <row r="1" spans="1:5" ht="17.25" x14ac:dyDescent="0.2">
      <c r="A1" s="1" t="s">
        <v>161</v>
      </c>
      <c r="B1" s="1" t="s">
        <v>162</v>
      </c>
      <c r="C1" s="1" t="s">
        <v>165</v>
      </c>
      <c r="D1" s="1" t="s">
        <v>163</v>
      </c>
      <c r="E1" s="1" t="s">
        <v>164</v>
      </c>
    </row>
    <row r="2" spans="1:5" ht="15.75" x14ac:dyDescent="0.25">
      <c r="A2" s="3" t="s">
        <v>0</v>
      </c>
      <c r="B2" s="4">
        <v>19</v>
      </c>
      <c r="C2" s="3" t="s">
        <v>1</v>
      </c>
      <c r="D2" s="3" t="str">
        <f>CONCATENATE(TEXT(DATE(2023,8,10)+TIME(8,30,0),"MMM D, YYYY h:mm AM/PM")," ","(GMT+12:00) New Zealand")</f>
        <v>Aug 10, 2023 8:30 AM (GMT+12:00) New Zealand</v>
      </c>
      <c r="E2" s="3" t="str">
        <f>CONCATENATE(TEXT(DATE(2023,8,10)+TIME(10,30,0),"MMM D, YYYY h:mm AM/PM")," ","(GMT+12:00) New Zealand")</f>
        <v>Aug 10, 2023 10:30 AM (GMT+12:00) New Zealand</v>
      </c>
    </row>
    <row r="3" spans="1:5" ht="15.75" x14ac:dyDescent="0.25">
      <c r="A3" s="5" t="s">
        <v>2</v>
      </c>
      <c r="B3" s="6">
        <v>13</v>
      </c>
      <c r="C3" s="5" t="s">
        <v>3</v>
      </c>
      <c r="D3" s="5" t="str">
        <f>CONCATENATE(TEXT(DATE(2023,8,10)+TIME(8,30,0),"MMM D, YYYY h:mm AM/PM")," ","(GMT+12:00) New Zealand")</f>
        <v>Aug 10, 2023 8:30 AM (GMT+12:00) New Zealand</v>
      </c>
      <c r="E3" s="5" t="str">
        <f>CONCATENATE(TEXT(DATE(2023,8,10)+TIME(10,30,0),"MMM D, YYYY h:mm AM/PM")," ","(GMT+12:00) New Zealand")</f>
        <v>Aug 10, 2023 10:30 AM (GMT+12:00) New Zealand</v>
      </c>
    </row>
    <row r="4" spans="1:5" ht="15.75" x14ac:dyDescent="0.25">
      <c r="A4" s="3" t="s">
        <v>4</v>
      </c>
      <c r="B4" s="4">
        <v>15</v>
      </c>
      <c r="C4" s="3" t="s">
        <v>5</v>
      </c>
      <c r="D4" s="3" t="str">
        <f>CONCATENATE(TEXT(DATE(2023,8,10)+TIME(8,30,0),"MMM D, YYYY h:mm AM/PM")," ","(GMT+12:00) New Zealand")</f>
        <v>Aug 10, 2023 8:30 AM (GMT+12:00) New Zealand</v>
      </c>
      <c r="E4" s="3" t="str">
        <f>CONCATENATE(TEXT(DATE(2023,8,10)+TIME(10,30,0),"MMM D, YYYY h:mm AM/PM")," ","(GMT+12:00) New Zealand")</f>
        <v>Aug 10, 2023 10:30 AM (GMT+12:00) New Zealand</v>
      </c>
    </row>
    <row r="5" spans="1:5" ht="15.75" x14ac:dyDescent="0.25">
      <c r="A5" s="5" t="s">
        <v>6</v>
      </c>
      <c r="B5" s="6">
        <v>7</v>
      </c>
      <c r="C5" s="5" t="s">
        <v>7</v>
      </c>
      <c r="D5" s="5" t="str">
        <f>CONCATENATE(TEXT(DATE(2023,8,10)+TIME(8,30,0),"MMM D, YYYY h:mm AM/PM")," ","(GMT+12:00) New Zealand")</f>
        <v>Aug 10, 2023 8:30 AM (GMT+12:00) New Zealand</v>
      </c>
      <c r="E5" s="5" t="str">
        <f>CONCATENATE(TEXT(DATE(2023,8,10)+TIME(10,30,0),"MMM D, YYYY h:mm AM/PM")," ","(GMT+12:00) New Zealand")</f>
        <v>Aug 10, 2023 10:30 AM (GMT+12:00) New Zealand</v>
      </c>
    </row>
    <row r="6" spans="1:5" ht="15.75" x14ac:dyDescent="0.25">
      <c r="A6" s="3" t="s">
        <v>8</v>
      </c>
      <c r="B6" s="4">
        <v>7</v>
      </c>
      <c r="C6" s="3" t="s">
        <v>9</v>
      </c>
      <c r="D6" s="3" t="str">
        <f>CONCATENATE(TEXT(DATE(2023,8,10)+TIME(8,30,0),"MMM D, YYYY h:mm AM/PM")," ","(GMT+12:00) New Zealand")</f>
        <v>Aug 10, 2023 8:30 AM (GMT+12:00) New Zealand</v>
      </c>
      <c r="E6" s="3" t="str">
        <f>CONCATENATE(TEXT(DATE(2023,8,10)+TIME(18,30,0),"MMM D, YYYY h:mm AM/PM")," ","(GMT+12:00) New Zealand")</f>
        <v>Aug 10, 2023 6:30 PM (GMT+12:00) New Zealand</v>
      </c>
    </row>
    <row r="7" spans="1:5" ht="15.75" x14ac:dyDescent="0.25">
      <c r="A7" s="3" t="s">
        <v>13</v>
      </c>
      <c r="B7" s="4">
        <v>17</v>
      </c>
      <c r="C7" s="3" t="s">
        <v>1</v>
      </c>
      <c r="D7" s="3" t="str">
        <f>CONCATENATE(TEXT(DATE(2023,8,10)+TIME(11,0,0),"MMM D, YYYY h:mm AM/PM")," ","(GMT+12:00) New Zealand")</f>
        <v>Aug 10, 2023 11:00 AM (GMT+12:00) New Zealand</v>
      </c>
      <c r="E7" s="3" t="str">
        <f>CONCATENATE(TEXT(DATE(2023,8,10)+TIME(13,0,0),"MMM D, YYYY h:mm AM/PM")," ","(GMT+12:00) New Zealand")</f>
        <v>Aug 10, 2023 1:00 PM (GMT+12:00) New Zealand</v>
      </c>
    </row>
    <row r="8" spans="1:5" ht="15.75" x14ac:dyDescent="0.25">
      <c r="A8" s="5" t="s">
        <v>14</v>
      </c>
      <c r="B8" s="6">
        <v>12</v>
      </c>
      <c r="C8" s="5" t="s">
        <v>15</v>
      </c>
      <c r="D8" s="5" t="str">
        <f>CONCATENATE(TEXT(DATE(2023,8,10)+TIME(11,0,0),"MMM D, YYYY h:mm AM/PM")," ","(GMT+12:00) New Zealand")</f>
        <v>Aug 10, 2023 11:00 AM (GMT+12:00) New Zealand</v>
      </c>
      <c r="E8" s="5" t="str">
        <f>CONCATENATE(TEXT(DATE(2023,8,10)+TIME(13,0,0),"MMM D, YYYY h:mm AM/PM")," ","(GMT+12:00) New Zealand")</f>
        <v>Aug 10, 2023 1:00 PM (GMT+12:00) New Zealand</v>
      </c>
    </row>
    <row r="9" spans="1:5" ht="15.75" x14ac:dyDescent="0.25">
      <c r="A9" s="5" t="s">
        <v>10</v>
      </c>
      <c r="B9" s="6">
        <v>13</v>
      </c>
      <c r="C9" s="5" t="s">
        <v>3</v>
      </c>
      <c r="D9" s="5" t="str">
        <f>CONCATENATE(TEXT(DATE(2023,8,10)+TIME(11,0,0),"MMM D, YYYY h:mm AM/PM")," ","(GMT+12:00) New Zealand")</f>
        <v>Aug 10, 2023 11:00 AM (GMT+12:00) New Zealand</v>
      </c>
      <c r="E9" s="5" t="str">
        <f>CONCATENATE(TEXT(DATE(2023,8,10)+TIME(13,0,0),"MMM D, YYYY h:mm AM/PM")," ","(GMT+12:00) New Zealand")</f>
        <v>Aug 10, 2023 1:00 PM (GMT+12:00) New Zealand</v>
      </c>
    </row>
    <row r="10" spans="1:5" ht="15.75" x14ac:dyDescent="0.25">
      <c r="A10" s="3" t="s">
        <v>11</v>
      </c>
      <c r="B10" s="4">
        <v>12</v>
      </c>
      <c r="C10" s="3" t="s">
        <v>5</v>
      </c>
      <c r="D10" s="3" t="str">
        <f>CONCATENATE(TEXT(DATE(2023,8,10)+TIME(11,0,0),"MMM D, YYYY h:mm AM/PM")," ","(GMT+12:00) New Zealand")</f>
        <v>Aug 10, 2023 11:00 AM (GMT+12:00) New Zealand</v>
      </c>
      <c r="E10" s="3" t="str">
        <f>CONCATENATE(TEXT(DATE(2023,8,10)+TIME(13,0,0),"MMM D, YYYY h:mm AM/PM")," ","(GMT+12:00) New Zealand")</f>
        <v>Aug 10, 2023 1:00 PM (GMT+12:00) New Zealand</v>
      </c>
    </row>
    <row r="11" spans="1:5" ht="15.75" x14ac:dyDescent="0.25">
      <c r="A11" s="5" t="s">
        <v>12</v>
      </c>
      <c r="B11" s="6">
        <v>14</v>
      </c>
      <c r="C11" s="5" t="s">
        <v>7</v>
      </c>
      <c r="D11" s="5" t="str">
        <f>CONCATENATE(TEXT(DATE(2023,8,10)+TIME(11,0,0),"MMM D, YYYY h:mm AM/PM")," ","(GMT+12:00) New Zealand")</f>
        <v>Aug 10, 2023 11:00 AM (GMT+12:00) New Zealand</v>
      </c>
      <c r="E11" s="5" t="str">
        <f>CONCATENATE(TEXT(DATE(2023,8,10)+TIME(13,0,0),"MMM D, YYYY h:mm AM/PM")," ","(GMT+12:00) New Zealand")</f>
        <v>Aug 10, 2023 1:00 PM (GMT+12:00) New Zealand</v>
      </c>
    </row>
    <row r="12" spans="1:5" ht="15.75" x14ac:dyDescent="0.25">
      <c r="A12" s="3" t="s">
        <v>16</v>
      </c>
      <c r="B12" s="4">
        <v>29</v>
      </c>
      <c r="C12" s="3" t="s">
        <v>5</v>
      </c>
      <c r="D12" s="3" t="str">
        <f>CONCATENATE(TEXT(DATE(2023,8,10)+TIME(14,0,0),"MMM D, YYYY h:mm AM/PM")," ","(GMT+12:00) New Zealand")</f>
        <v>Aug 10, 2023 2:00 PM (GMT+12:00) New Zealand</v>
      </c>
      <c r="E12" s="3" t="str">
        <f>CONCATENATE(TEXT(DATE(2023,8,10)+TIME(16,0,0),"MMM D, YYYY h:mm AM/PM")," ","(GMT+12:00) New Zealand")</f>
        <v>Aug 10, 2023 4:00 PM (GMT+12:00) New Zealand</v>
      </c>
    </row>
    <row r="13" spans="1:5" ht="15.75" x14ac:dyDescent="0.25">
      <c r="A13" s="5" t="s">
        <v>17</v>
      </c>
      <c r="B13" s="6">
        <v>6</v>
      </c>
      <c r="C13" s="5" t="s">
        <v>3</v>
      </c>
      <c r="D13" s="5" t="str">
        <f>CONCATENATE(TEXT(DATE(2023,8,10)+TIME(14,0,0),"MMM D, YYYY h:mm AM/PM")," ","(GMT+12:00) New Zealand")</f>
        <v>Aug 10, 2023 2:00 PM (GMT+12:00) New Zealand</v>
      </c>
      <c r="E13" s="5" t="str">
        <f>CONCATENATE(TEXT(DATE(2023,8,10)+TIME(16,0,0),"MMM D, YYYY h:mm AM/PM")," ","(GMT+12:00) New Zealand")</f>
        <v>Aug 10, 2023 4:00 PM (GMT+12:00) New Zealand</v>
      </c>
    </row>
    <row r="14" spans="1:5" ht="15.75" x14ac:dyDescent="0.25">
      <c r="A14" s="3" t="s">
        <v>18</v>
      </c>
      <c r="B14" s="4">
        <v>15</v>
      </c>
      <c r="C14" s="3" t="s">
        <v>7</v>
      </c>
      <c r="D14" s="3" t="str">
        <f>CONCATENATE(TEXT(DATE(2023,8,10)+TIME(14,0,0),"MMM D, YYYY h:mm AM/PM")," ","(GMT+12:00) New Zealand")</f>
        <v>Aug 10, 2023 2:00 PM (GMT+12:00) New Zealand</v>
      </c>
      <c r="E14" s="3" t="str">
        <f>CONCATENATE(TEXT(DATE(2023,8,10)+TIME(16,0,0),"MMM D, YYYY h:mm AM/PM")," ","(GMT+12:00) New Zealand")</f>
        <v>Aug 10, 2023 4:00 PM (GMT+12:00) New Zealand</v>
      </c>
    </row>
    <row r="15" spans="1:5" ht="15.75" x14ac:dyDescent="0.25">
      <c r="A15" s="5" t="s">
        <v>19</v>
      </c>
      <c r="B15" s="6">
        <v>27</v>
      </c>
      <c r="C15" s="5" t="s">
        <v>5</v>
      </c>
      <c r="D15" s="5" t="str">
        <f>CONCATENATE(TEXT(DATE(2023,8,10)+TIME(16,30,0),"MMM D, YYYY h:mm AM/PM")," ","(GMT+12:00) New Zealand")</f>
        <v>Aug 10, 2023 4:30 PM (GMT+12:00) New Zealand</v>
      </c>
      <c r="E15" s="5" t="str">
        <f>CONCATENATE(TEXT(DATE(2023,8,10)+TIME(18,30,0),"MMM D, YYYY h:mm AM/PM")," ","(GMT+12:00) New Zealand")</f>
        <v>Aug 10, 2023 6:30 PM (GMT+12:00) New Zealand</v>
      </c>
    </row>
    <row r="16" spans="1:5" ht="15.75" x14ac:dyDescent="0.25">
      <c r="A16" s="3" t="s">
        <v>20</v>
      </c>
      <c r="B16" s="4">
        <v>15</v>
      </c>
      <c r="C16" s="3" t="s">
        <v>15</v>
      </c>
      <c r="D16" s="3" t="str">
        <f>CONCATENATE(TEXT(DATE(2023,8,10)+TIME(16,30,0),"MMM D, YYYY h:mm AM/PM")," ","(GMT+12:00) New Zealand")</f>
        <v>Aug 10, 2023 4:30 PM (GMT+12:00) New Zealand</v>
      </c>
      <c r="E16" s="3" t="str">
        <f>CONCATENATE(TEXT(DATE(2023,8,10)+TIME(18,30,0),"MMM D, YYYY h:mm AM/PM")," ","(GMT+12:00) New Zealand")</f>
        <v>Aug 10, 2023 6:30 PM (GMT+12:00) New Zealand</v>
      </c>
    </row>
    <row r="17" spans="1:5" ht="15.75" x14ac:dyDescent="0.25">
      <c r="A17" s="5" t="s">
        <v>21</v>
      </c>
      <c r="B17" s="6">
        <v>7</v>
      </c>
      <c r="C17" s="5" t="s">
        <v>3</v>
      </c>
      <c r="D17" s="5" t="str">
        <f>CONCATENATE(TEXT(DATE(2023,8,10)+TIME(16,30,0),"MMM D, YYYY h:mm AM/PM")," ","(GMT+12:00) New Zealand")</f>
        <v>Aug 10, 2023 4:30 PM (GMT+12:00) New Zealand</v>
      </c>
      <c r="E17" s="5" t="str">
        <f>CONCATENATE(TEXT(DATE(2023,8,10)+TIME(18,30,0),"MMM D, YYYY h:mm AM/PM")," ","(GMT+12:00) New Zealand")</f>
        <v>Aug 10, 2023 6:30 PM (GMT+12:00) New Zealand</v>
      </c>
    </row>
    <row r="18" spans="1:5" ht="15.75" x14ac:dyDescent="0.25">
      <c r="A18" s="3" t="s">
        <v>22</v>
      </c>
      <c r="B18" s="4">
        <v>14</v>
      </c>
      <c r="C18" s="3" t="s">
        <v>7</v>
      </c>
      <c r="D18" s="3" t="str">
        <f>CONCATENATE(TEXT(DATE(2023,8,10)+TIME(16,30,0),"MMM D, YYYY h:mm AM/PM")," ","(GMT+12:00) New Zealand")</f>
        <v>Aug 10, 2023 4:30 PM (GMT+12:00) New Zealand</v>
      </c>
      <c r="E18" s="3" t="str">
        <f>CONCATENATE(TEXT(DATE(2023,8,10)+TIME(18,30,0),"MMM D, YYYY h:mm AM/PM")," ","(GMT+12:00) New Zealand")</f>
        <v>Aug 10, 2023 6:30 PM (GMT+12:00) New Zealand</v>
      </c>
    </row>
    <row r="19" spans="1:5" ht="15.75" x14ac:dyDescent="0.25">
      <c r="A19" s="5" t="s">
        <v>23</v>
      </c>
      <c r="B19" s="6">
        <v>9</v>
      </c>
      <c r="C19" s="5" t="s">
        <v>24</v>
      </c>
      <c r="D19" s="5" t="str">
        <f t="shared" ref="D19:D27" si="0">CONCATENATE(TEXT(DATE(2023,8,11)+TIME(11,0,0),"MMM D, YYYY h:mm AM/PM")," ","(GMT+12:00) New Zealand")</f>
        <v>Aug 11, 2023 11:00 AM (GMT+12:00) New Zealand</v>
      </c>
      <c r="E19" s="5" t="str">
        <f t="shared" ref="E19:E27" si="1">CONCATENATE(TEXT(DATE(2023,8,11)+TIME(11,55,0),"MMM D, YYYY h:mm AM/PM")," ","(GMT+12:00) New Zealand")</f>
        <v>Aug 11, 2023 11:55 AM (GMT+12:00) New Zealand</v>
      </c>
    </row>
    <row r="20" spans="1:5" ht="15.75" x14ac:dyDescent="0.25">
      <c r="A20" s="3" t="s">
        <v>25</v>
      </c>
      <c r="B20" s="4">
        <v>3</v>
      </c>
      <c r="C20" s="3" t="s">
        <v>26</v>
      </c>
      <c r="D20" s="3" t="str">
        <f t="shared" si="0"/>
        <v>Aug 11, 2023 11:00 AM (GMT+12:00) New Zealand</v>
      </c>
      <c r="E20" s="3" t="str">
        <f t="shared" si="1"/>
        <v>Aug 11, 2023 11:55 AM (GMT+12:00) New Zealand</v>
      </c>
    </row>
    <row r="21" spans="1:5" ht="15.75" x14ac:dyDescent="0.25">
      <c r="A21" s="5" t="s">
        <v>27</v>
      </c>
      <c r="B21" s="6">
        <v>7</v>
      </c>
      <c r="C21" s="5" t="s">
        <v>28</v>
      </c>
      <c r="D21" s="5" t="str">
        <f t="shared" si="0"/>
        <v>Aug 11, 2023 11:00 AM (GMT+12:00) New Zealand</v>
      </c>
      <c r="E21" s="5" t="str">
        <f t="shared" si="1"/>
        <v>Aug 11, 2023 11:55 AM (GMT+12:00) New Zealand</v>
      </c>
    </row>
    <row r="22" spans="1:5" ht="15.75" x14ac:dyDescent="0.25">
      <c r="A22" s="3" t="s">
        <v>29</v>
      </c>
      <c r="B22" s="4">
        <v>12</v>
      </c>
      <c r="C22" s="3" t="s">
        <v>7</v>
      </c>
      <c r="D22" s="3" t="str">
        <f t="shared" si="0"/>
        <v>Aug 11, 2023 11:00 AM (GMT+12:00) New Zealand</v>
      </c>
      <c r="E22" s="3" t="str">
        <f t="shared" si="1"/>
        <v>Aug 11, 2023 11:55 AM (GMT+12:00) New Zealand</v>
      </c>
    </row>
    <row r="23" spans="1:5" ht="15.75" x14ac:dyDescent="0.25">
      <c r="A23" s="5" t="s">
        <v>30</v>
      </c>
      <c r="B23" s="6">
        <v>11</v>
      </c>
      <c r="C23" s="5" t="s">
        <v>31</v>
      </c>
      <c r="D23" s="5" t="str">
        <f t="shared" si="0"/>
        <v>Aug 11, 2023 11:00 AM (GMT+12:00) New Zealand</v>
      </c>
      <c r="E23" s="5" t="str">
        <f t="shared" si="1"/>
        <v>Aug 11, 2023 11:55 AM (GMT+12:00) New Zealand</v>
      </c>
    </row>
    <row r="24" spans="1:5" ht="15.75" x14ac:dyDescent="0.25">
      <c r="A24" s="3" t="s">
        <v>32</v>
      </c>
      <c r="B24" s="4">
        <v>40</v>
      </c>
      <c r="C24" s="3" t="s">
        <v>15</v>
      </c>
      <c r="D24" s="3" t="str">
        <f t="shared" si="0"/>
        <v>Aug 11, 2023 11:00 AM (GMT+12:00) New Zealand</v>
      </c>
      <c r="E24" s="3" t="str">
        <f t="shared" si="1"/>
        <v>Aug 11, 2023 11:55 AM (GMT+12:00) New Zealand</v>
      </c>
    </row>
    <row r="25" spans="1:5" ht="15.75" x14ac:dyDescent="0.25">
      <c r="A25" s="5" t="s">
        <v>33</v>
      </c>
      <c r="B25" s="6">
        <v>27</v>
      </c>
      <c r="C25" s="5" t="s">
        <v>1</v>
      </c>
      <c r="D25" s="5" t="str">
        <f t="shared" si="0"/>
        <v>Aug 11, 2023 11:00 AM (GMT+12:00) New Zealand</v>
      </c>
      <c r="E25" s="5" t="str">
        <f t="shared" si="1"/>
        <v>Aug 11, 2023 11:55 AM (GMT+12:00) New Zealand</v>
      </c>
    </row>
    <row r="26" spans="1:5" ht="15.75" x14ac:dyDescent="0.25">
      <c r="A26" s="3" t="s">
        <v>34</v>
      </c>
      <c r="B26" s="4">
        <v>10</v>
      </c>
      <c r="C26" s="3" t="s">
        <v>35</v>
      </c>
      <c r="D26" s="3" t="str">
        <f t="shared" si="0"/>
        <v>Aug 11, 2023 11:00 AM (GMT+12:00) New Zealand</v>
      </c>
      <c r="E26" s="3" t="str">
        <f t="shared" si="1"/>
        <v>Aug 11, 2023 11:55 AM (GMT+12:00) New Zealand</v>
      </c>
    </row>
    <row r="27" spans="1:5" ht="15.75" x14ac:dyDescent="0.25">
      <c r="A27" s="5" t="s">
        <v>36</v>
      </c>
      <c r="B27" s="6">
        <v>19</v>
      </c>
      <c r="C27" s="5" t="s">
        <v>3</v>
      </c>
      <c r="D27" s="5" t="str">
        <f t="shared" si="0"/>
        <v>Aug 11, 2023 11:00 AM (GMT+12:00) New Zealand</v>
      </c>
      <c r="E27" s="5" t="str">
        <f t="shared" si="1"/>
        <v>Aug 11, 2023 11:55 AM (GMT+12:00) New Zealand</v>
      </c>
    </row>
    <row r="28" spans="1:5" ht="15.75" x14ac:dyDescent="0.25">
      <c r="A28" s="3" t="s">
        <v>37</v>
      </c>
      <c r="B28" s="4">
        <v>11</v>
      </c>
      <c r="C28" s="3" t="s">
        <v>24</v>
      </c>
      <c r="D28" s="3" t="str">
        <f t="shared" ref="D28:D36" si="2">CONCATENATE(TEXT(DATE(2023,8,11)+TIME(12,5,0),"MMM D, YYYY h:mm AM/PM")," ","(GMT+12:00) New Zealand")</f>
        <v>Aug 11, 2023 12:05 PM (GMT+12:00) New Zealand</v>
      </c>
      <c r="E28" s="3" t="str">
        <f t="shared" ref="E28:E36" si="3">CONCATENATE(TEXT(DATE(2023,8,11)+TIME(13,0,0),"MMM D, YYYY h:mm AM/PM")," ","(GMT+12:00) New Zealand")</f>
        <v>Aug 11, 2023 1:00 PM (GMT+12:00) New Zealand</v>
      </c>
    </row>
    <row r="29" spans="1:5" ht="15.75" x14ac:dyDescent="0.25">
      <c r="A29" s="5" t="s">
        <v>38</v>
      </c>
      <c r="B29" s="6">
        <v>8</v>
      </c>
      <c r="C29" s="5" t="s">
        <v>26</v>
      </c>
      <c r="D29" s="5" t="str">
        <f t="shared" si="2"/>
        <v>Aug 11, 2023 12:05 PM (GMT+12:00) New Zealand</v>
      </c>
      <c r="E29" s="5" t="str">
        <f t="shared" si="3"/>
        <v>Aug 11, 2023 1:00 PM (GMT+12:00) New Zealand</v>
      </c>
    </row>
    <row r="30" spans="1:5" ht="15.75" x14ac:dyDescent="0.25">
      <c r="A30" s="3" t="s">
        <v>39</v>
      </c>
      <c r="B30" s="4">
        <v>6</v>
      </c>
      <c r="C30" s="3" t="s">
        <v>28</v>
      </c>
      <c r="D30" s="3" t="str">
        <f t="shared" si="2"/>
        <v>Aug 11, 2023 12:05 PM (GMT+12:00) New Zealand</v>
      </c>
      <c r="E30" s="3" t="str">
        <f t="shared" si="3"/>
        <v>Aug 11, 2023 1:00 PM (GMT+12:00) New Zealand</v>
      </c>
    </row>
    <row r="31" spans="1:5" ht="15.75" x14ac:dyDescent="0.25">
      <c r="A31" s="5" t="s">
        <v>40</v>
      </c>
      <c r="B31" s="6">
        <v>14</v>
      </c>
      <c r="C31" s="5" t="s">
        <v>7</v>
      </c>
      <c r="D31" s="5" t="str">
        <f t="shared" si="2"/>
        <v>Aug 11, 2023 12:05 PM (GMT+12:00) New Zealand</v>
      </c>
      <c r="E31" s="5" t="str">
        <f t="shared" si="3"/>
        <v>Aug 11, 2023 1:00 PM (GMT+12:00) New Zealand</v>
      </c>
    </row>
    <row r="32" spans="1:5" ht="15.75" x14ac:dyDescent="0.25">
      <c r="A32" s="3" t="s">
        <v>41</v>
      </c>
      <c r="B32" s="4">
        <v>25</v>
      </c>
      <c r="C32" s="3" t="s">
        <v>31</v>
      </c>
      <c r="D32" s="3" t="str">
        <f t="shared" si="2"/>
        <v>Aug 11, 2023 12:05 PM (GMT+12:00) New Zealand</v>
      </c>
      <c r="E32" s="3" t="str">
        <f t="shared" si="3"/>
        <v>Aug 11, 2023 1:00 PM (GMT+12:00) New Zealand</v>
      </c>
    </row>
    <row r="33" spans="1:5" ht="15.75" x14ac:dyDescent="0.25">
      <c r="A33" s="5" t="s">
        <v>42</v>
      </c>
      <c r="B33" s="6">
        <v>3</v>
      </c>
      <c r="C33" s="5" t="s">
        <v>15</v>
      </c>
      <c r="D33" s="5" t="str">
        <f t="shared" si="2"/>
        <v>Aug 11, 2023 12:05 PM (GMT+12:00) New Zealand</v>
      </c>
      <c r="E33" s="5" t="str">
        <f t="shared" si="3"/>
        <v>Aug 11, 2023 1:00 PM (GMT+12:00) New Zealand</v>
      </c>
    </row>
    <row r="34" spans="1:5" ht="15.75" x14ac:dyDescent="0.25">
      <c r="A34" s="3" t="s">
        <v>43</v>
      </c>
      <c r="B34" s="4">
        <v>49</v>
      </c>
      <c r="C34" s="3" t="s">
        <v>1</v>
      </c>
      <c r="D34" s="3" t="str">
        <f t="shared" si="2"/>
        <v>Aug 11, 2023 12:05 PM (GMT+12:00) New Zealand</v>
      </c>
      <c r="E34" s="3" t="str">
        <f t="shared" si="3"/>
        <v>Aug 11, 2023 1:00 PM (GMT+12:00) New Zealand</v>
      </c>
    </row>
    <row r="35" spans="1:5" ht="15.75" x14ac:dyDescent="0.25">
      <c r="A35" s="5" t="s">
        <v>44</v>
      </c>
      <c r="B35" s="6">
        <v>28</v>
      </c>
      <c r="C35" s="5" t="s">
        <v>35</v>
      </c>
      <c r="D35" s="5" t="str">
        <f t="shared" si="2"/>
        <v>Aug 11, 2023 12:05 PM (GMT+12:00) New Zealand</v>
      </c>
      <c r="E35" s="5" t="str">
        <f t="shared" si="3"/>
        <v>Aug 11, 2023 1:00 PM (GMT+12:00) New Zealand</v>
      </c>
    </row>
    <row r="36" spans="1:5" ht="15.75" x14ac:dyDescent="0.25">
      <c r="A36" s="3" t="s">
        <v>45</v>
      </c>
      <c r="B36" s="4">
        <v>24</v>
      </c>
      <c r="C36" s="3" t="s">
        <v>3</v>
      </c>
      <c r="D36" s="3" t="str">
        <f t="shared" si="2"/>
        <v>Aug 11, 2023 12:05 PM (GMT+12:00) New Zealand</v>
      </c>
      <c r="E36" s="3" t="str">
        <f t="shared" si="3"/>
        <v>Aug 11, 2023 1:00 PM (GMT+12:00) New Zealand</v>
      </c>
    </row>
    <row r="37" spans="1:5" ht="15.75" x14ac:dyDescent="0.25">
      <c r="A37" s="5" t="s">
        <v>46</v>
      </c>
      <c r="B37" s="6">
        <v>3</v>
      </c>
      <c r="C37" s="5" t="s">
        <v>24</v>
      </c>
      <c r="D37" s="5" t="str">
        <f t="shared" ref="D37:D44" si="4">CONCATENATE(TEXT(DATE(2023,8,11)+TIME(14,0,0),"MMM D, YYYY h:mm AM/PM")," ","(GMT+12:00) New Zealand")</f>
        <v>Aug 11, 2023 2:00 PM (GMT+12:00) New Zealand</v>
      </c>
      <c r="E37" s="5" t="str">
        <f t="shared" ref="E37:E44" si="5">CONCATENATE(TEXT(DATE(2023,8,11)+TIME(14,55,0),"MMM D, YYYY h:mm AM/PM")," ","(GMT+12:00) New Zealand")</f>
        <v>Aug 11, 2023 2:55 PM (GMT+12:00) New Zealand</v>
      </c>
    </row>
    <row r="38" spans="1:5" ht="15.75" x14ac:dyDescent="0.25">
      <c r="A38" s="3" t="s">
        <v>47</v>
      </c>
      <c r="B38" s="4">
        <v>18</v>
      </c>
      <c r="C38" s="3" t="s">
        <v>1</v>
      </c>
      <c r="D38" s="3" t="str">
        <f t="shared" si="4"/>
        <v>Aug 11, 2023 2:00 PM (GMT+12:00) New Zealand</v>
      </c>
      <c r="E38" s="3" t="str">
        <f t="shared" si="5"/>
        <v>Aug 11, 2023 2:55 PM (GMT+12:00) New Zealand</v>
      </c>
    </row>
    <row r="39" spans="1:5" ht="15.75" x14ac:dyDescent="0.25">
      <c r="A39" s="5" t="s">
        <v>48</v>
      </c>
      <c r="B39" s="6">
        <v>3</v>
      </c>
      <c r="C39" s="5" t="s">
        <v>28</v>
      </c>
      <c r="D39" s="5" t="str">
        <f t="shared" si="4"/>
        <v>Aug 11, 2023 2:00 PM (GMT+12:00) New Zealand</v>
      </c>
      <c r="E39" s="5" t="str">
        <f t="shared" si="5"/>
        <v>Aug 11, 2023 2:55 PM (GMT+12:00) New Zealand</v>
      </c>
    </row>
    <row r="40" spans="1:5" ht="15.75" x14ac:dyDescent="0.25">
      <c r="A40" s="3" t="s">
        <v>49</v>
      </c>
      <c r="B40" s="4">
        <v>49</v>
      </c>
      <c r="C40" s="3" t="s">
        <v>15</v>
      </c>
      <c r="D40" s="3" t="str">
        <f t="shared" si="4"/>
        <v>Aug 11, 2023 2:00 PM (GMT+12:00) New Zealand</v>
      </c>
      <c r="E40" s="3" t="str">
        <f t="shared" si="5"/>
        <v>Aug 11, 2023 2:55 PM (GMT+12:00) New Zealand</v>
      </c>
    </row>
    <row r="41" spans="1:5" ht="15.75" x14ac:dyDescent="0.25">
      <c r="A41" s="5" t="s">
        <v>50</v>
      </c>
      <c r="B41" s="6">
        <v>42</v>
      </c>
      <c r="C41" s="5" t="s">
        <v>3</v>
      </c>
      <c r="D41" s="5" t="str">
        <f t="shared" si="4"/>
        <v>Aug 11, 2023 2:00 PM (GMT+12:00) New Zealand</v>
      </c>
      <c r="E41" s="5" t="str">
        <f t="shared" si="5"/>
        <v>Aug 11, 2023 2:55 PM (GMT+12:00) New Zealand</v>
      </c>
    </row>
    <row r="42" spans="1:5" ht="15.75" x14ac:dyDescent="0.25">
      <c r="A42" s="3" t="s">
        <v>51</v>
      </c>
      <c r="B42" s="4">
        <v>7</v>
      </c>
      <c r="C42" s="3" t="s">
        <v>31</v>
      </c>
      <c r="D42" s="3" t="str">
        <f t="shared" si="4"/>
        <v>Aug 11, 2023 2:00 PM (GMT+12:00) New Zealand</v>
      </c>
      <c r="E42" s="3" t="str">
        <f t="shared" si="5"/>
        <v>Aug 11, 2023 2:55 PM (GMT+12:00) New Zealand</v>
      </c>
    </row>
    <row r="43" spans="1:5" ht="15.75" x14ac:dyDescent="0.25">
      <c r="A43" s="5" t="s">
        <v>52</v>
      </c>
      <c r="B43" s="6">
        <v>3</v>
      </c>
      <c r="C43" s="5" t="s">
        <v>26</v>
      </c>
      <c r="D43" s="5" t="str">
        <f t="shared" si="4"/>
        <v>Aug 11, 2023 2:00 PM (GMT+12:00) New Zealand</v>
      </c>
      <c r="E43" s="5" t="str">
        <f t="shared" si="5"/>
        <v>Aug 11, 2023 2:55 PM (GMT+12:00) New Zealand</v>
      </c>
    </row>
    <row r="44" spans="1:5" ht="15.75" x14ac:dyDescent="0.25">
      <c r="A44" s="3" t="s">
        <v>53</v>
      </c>
      <c r="B44" s="4">
        <v>5</v>
      </c>
      <c r="C44" s="3" t="s">
        <v>35</v>
      </c>
      <c r="D44" s="3" t="str">
        <f t="shared" si="4"/>
        <v>Aug 11, 2023 2:00 PM (GMT+12:00) New Zealand</v>
      </c>
      <c r="E44" s="3" t="str">
        <f t="shared" si="5"/>
        <v>Aug 11, 2023 2:55 PM (GMT+12:00) New Zealand</v>
      </c>
    </row>
    <row r="45" spans="1:5" ht="15.75" x14ac:dyDescent="0.25">
      <c r="A45" s="5" t="s">
        <v>54</v>
      </c>
      <c r="B45" s="6">
        <v>3</v>
      </c>
      <c r="C45" s="5" t="s">
        <v>24</v>
      </c>
      <c r="D45" s="5" t="str">
        <f t="shared" ref="D45:D53" si="6">CONCATENATE(TEXT(DATE(2023,8,11)+TIME(15,5,0),"MMM D, YYYY h:mm AM/PM")," ","(GMT+12:00) New Zealand")</f>
        <v>Aug 11, 2023 3:05 PM (GMT+12:00) New Zealand</v>
      </c>
      <c r="E45" s="5" t="str">
        <f t="shared" ref="E45:E53" si="7">CONCATENATE(TEXT(DATE(2023,8,11)+TIME(16,0,0),"MMM D, YYYY h:mm AM/PM")," ","(GMT+12:00) New Zealand")</f>
        <v>Aug 11, 2023 4:00 PM (GMT+12:00) New Zealand</v>
      </c>
    </row>
    <row r="46" spans="1:5" ht="15.75" x14ac:dyDescent="0.25">
      <c r="A46" s="3" t="s">
        <v>55</v>
      </c>
      <c r="B46" s="4">
        <v>8</v>
      </c>
      <c r="C46" s="3" t="s">
        <v>1</v>
      </c>
      <c r="D46" s="3" t="str">
        <f t="shared" si="6"/>
        <v>Aug 11, 2023 3:05 PM (GMT+12:00) New Zealand</v>
      </c>
      <c r="E46" s="3" t="str">
        <f t="shared" si="7"/>
        <v>Aug 11, 2023 4:00 PM (GMT+12:00) New Zealand</v>
      </c>
    </row>
    <row r="47" spans="1:5" ht="15.75" x14ac:dyDescent="0.25">
      <c r="A47" s="5" t="s">
        <v>56</v>
      </c>
      <c r="B47" s="6">
        <v>7</v>
      </c>
      <c r="C47" s="5" t="s">
        <v>7</v>
      </c>
      <c r="D47" s="5" t="str">
        <f t="shared" si="6"/>
        <v>Aug 11, 2023 3:05 PM (GMT+12:00) New Zealand</v>
      </c>
      <c r="E47" s="5" t="str">
        <f t="shared" si="7"/>
        <v>Aug 11, 2023 4:00 PM (GMT+12:00) New Zealand</v>
      </c>
    </row>
    <row r="48" spans="1:5" ht="15.75" x14ac:dyDescent="0.25">
      <c r="A48" s="3" t="s">
        <v>57</v>
      </c>
      <c r="B48" s="4">
        <v>10</v>
      </c>
      <c r="C48" s="3" t="s">
        <v>28</v>
      </c>
      <c r="D48" s="3" t="str">
        <f t="shared" si="6"/>
        <v>Aug 11, 2023 3:05 PM (GMT+12:00) New Zealand</v>
      </c>
      <c r="E48" s="3" t="str">
        <f t="shared" si="7"/>
        <v>Aug 11, 2023 4:00 PM (GMT+12:00) New Zealand</v>
      </c>
    </row>
    <row r="49" spans="1:5" ht="15.75" x14ac:dyDescent="0.25">
      <c r="A49" s="5" t="s">
        <v>58</v>
      </c>
      <c r="B49" s="6">
        <v>26</v>
      </c>
      <c r="C49" s="5" t="s">
        <v>15</v>
      </c>
      <c r="D49" s="5" t="str">
        <f t="shared" si="6"/>
        <v>Aug 11, 2023 3:05 PM (GMT+12:00) New Zealand</v>
      </c>
      <c r="E49" s="5" t="str">
        <f t="shared" si="7"/>
        <v>Aug 11, 2023 4:00 PM (GMT+12:00) New Zealand</v>
      </c>
    </row>
    <row r="50" spans="1:5" ht="15.75" x14ac:dyDescent="0.25">
      <c r="A50" s="3" t="s">
        <v>59</v>
      </c>
      <c r="B50" s="4">
        <v>49</v>
      </c>
      <c r="C50" s="3" t="s">
        <v>3</v>
      </c>
      <c r="D50" s="3" t="str">
        <f t="shared" si="6"/>
        <v>Aug 11, 2023 3:05 PM (GMT+12:00) New Zealand</v>
      </c>
      <c r="E50" s="3" t="str">
        <f t="shared" si="7"/>
        <v>Aug 11, 2023 4:00 PM (GMT+12:00) New Zealand</v>
      </c>
    </row>
    <row r="51" spans="1:5" ht="15.75" x14ac:dyDescent="0.25">
      <c r="A51" s="5" t="s">
        <v>60</v>
      </c>
      <c r="B51" s="6">
        <v>14</v>
      </c>
      <c r="C51" s="5" t="s">
        <v>31</v>
      </c>
      <c r="D51" s="5" t="str">
        <f t="shared" si="6"/>
        <v>Aug 11, 2023 3:05 PM (GMT+12:00) New Zealand</v>
      </c>
      <c r="E51" s="5" t="str">
        <f t="shared" si="7"/>
        <v>Aug 11, 2023 4:00 PM (GMT+12:00) New Zealand</v>
      </c>
    </row>
    <row r="52" spans="1:5" ht="15.75" x14ac:dyDescent="0.25">
      <c r="A52" s="3" t="s">
        <v>61</v>
      </c>
      <c r="B52" s="4">
        <v>6</v>
      </c>
      <c r="C52" s="3" t="s">
        <v>26</v>
      </c>
      <c r="D52" s="3" t="str">
        <f t="shared" si="6"/>
        <v>Aug 11, 2023 3:05 PM (GMT+12:00) New Zealand</v>
      </c>
      <c r="E52" s="3" t="str">
        <f t="shared" si="7"/>
        <v>Aug 11, 2023 4:00 PM (GMT+12:00) New Zealand</v>
      </c>
    </row>
    <row r="53" spans="1:5" ht="15.75" x14ac:dyDescent="0.25">
      <c r="A53" s="5" t="s">
        <v>62</v>
      </c>
      <c r="B53" s="6">
        <v>12</v>
      </c>
      <c r="C53" s="5" t="s">
        <v>35</v>
      </c>
      <c r="D53" s="5" t="str">
        <f t="shared" si="6"/>
        <v>Aug 11, 2023 3:05 PM (GMT+12:00) New Zealand</v>
      </c>
      <c r="E53" s="5" t="str">
        <f t="shared" si="7"/>
        <v>Aug 11, 2023 4:00 PM (GMT+12:00) New Zealand</v>
      </c>
    </row>
    <row r="54" spans="1:5" ht="15.75" x14ac:dyDescent="0.25">
      <c r="A54" s="3" t="s">
        <v>63</v>
      </c>
      <c r="B54" s="4">
        <v>1</v>
      </c>
      <c r="C54" s="3" t="s">
        <v>26</v>
      </c>
      <c r="D54" s="3" t="str">
        <f t="shared" ref="D54:D60" si="8">CONCATENATE(TEXT(DATE(2023,8,11)+TIME(16,30,0),"MMM D, YYYY h:mm AM/PM")," ","(GMT+12:00) New Zealand")</f>
        <v>Aug 11, 2023 4:30 PM (GMT+12:00) New Zealand</v>
      </c>
      <c r="E54" s="3" t="str">
        <f t="shared" ref="E54:E60" si="9">CONCATENATE(TEXT(DATE(2023,8,11)+TIME(17,25,0),"MMM D, YYYY h:mm AM/PM")," ","(GMT+12:00) New Zealand")</f>
        <v>Aug 11, 2023 5:25 PM (GMT+12:00) New Zealand</v>
      </c>
    </row>
    <row r="55" spans="1:5" ht="15.75" x14ac:dyDescent="0.25">
      <c r="A55" s="5" t="s">
        <v>64</v>
      </c>
      <c r="B55" s="6">
        <v>26</v>
      </c>
      <c r="C55" s="5" t="s">
        <v>1</v>
      </c>
      <c r="D55" s="5" t="str">
        <f t="shared" si="8"/>
        <v>Aug 11, 2023 4:30 PM (GMT+12:00) New Zealand</v>
      </c>
      <c r="E55" s="5" t="str">
        <f t="shared" si="9"/>
        <v>Aug 11, 2023 5:25 PM (GMT+12:00) New Zealand</v>
      </c>
    </row>
    <row r="56" spans="1:5" ht="15.75" x14ac:dyDescent="0.25">
      <c r="A56" s="3" t="s">
        <v>65</v>
      </c>
      <c r="B56" s="4">
        <v>3</v>
      </c>
      <c r="C56" s="3" t="s">
        <v>24</v>
      </c>
      <c r="D56" s="3" t="str">
        <f t="shared" si="8"/>
        <v>Aug 11, 2023 4:30 PM (GMT+12:00) New Zealand</v>
      </c>
      <c r="E56" s="3" t="str">
        <f t="shared" si="9"/>
        <v>Aug 11, 2023 5:25 PM (GMT+12:00) New Zealand</v>
      </c>
    </row>
    <row r="57" spans="1:5" ht="15.75" x14ac:dyDescent="0.25">
      <c r="A57" s="5" t="s">
        <v>66</v>
      </c>
      <c r="B57" s="6">
        <v>17</v>
      </c>
      <c r="C57" s="5" t="s">
        <v>3</v>
      </c>
      <c r="D57" s="5" t="str">
        <f t="shared" si="8"/>
        <v>Aug 11, 2023 4:30 PM (GMT+12:00) New Zealand</v>
      </c>
      <c r="E57" s="5" t="str">
        <f t="shared" si="9"/>
        <v>Aug 11, 2023 5:25 PM (GMT+12:00) New Zealand</v>
      </c>
    </row>
    <row r="58" spans="1:5" ht="15.75" x14ac:dyDescent="0.25">
      <c r="A58" s="3" t="s">
        <v>67</v>
      </c>
      <c r="B58" s="4">
        <v>17</v>
      </c>
      <c r="C58" s="3" t="s">
        <v>7</v>
      </c>
      <c r="D58" s="3" t="str">
        <f t="shared" si="8"/>
        <v>Aug 11, 2023 4:30 PM (GMT+12:00) New Zealand</v>
      </c>
      <c r="E58" s="3" t="str">
        <f t="shared" si="9"/>
        <v>Aug 11, 2023 5:25 PM (GMT+12:00) New Zealand</v>
      </c>
    </row>
    <row r="59" spans="1:5" ht="15.75" x14ac:dyDescent="0.25">
      <c r="A59" s="5" t="s">
        <v>68</v>
      </c>
      <c r="B59" s="6">
        <v>14</v>
      </c>
      <c r="C59" s="5" t="s">
        <v>31</v>
      </c>
      <c r="D59" s="5" t="str">
        <f t="shared" si="8"/>
        <v>Aug 11, 2023 4:30 PM (GMT+12:00) New Zealand</v>
      </c>
      <c r="E59" s="5" t="str">
        <f t="shared" si="9"/>
        <v>Aug 11, 2023 5:25 PM (GMT+12:00) New Zealand</v>
      </c>
    </row>
    <row r="60" spans="1:5" ht="15.75" x14ac:dyDescent="0.25">
      <c r="A60" s="3" t="s">
        <v>69</v>
      </c>
      <c r="B60" s="4">
        <v>3</v>
      </c>
      <c r="C60" s="3" t="s">
        <v>28</v>
      </c>
      <c r="D60" s="3" t="str">
        <f t="shared" si="8"/>
        <v>Aug 11, 2023 4:30 PM (GMT+12:00) New Zealand</v>
      </c>
      <c r="E60" s="3" t="str">
        <f t="shared" si="9"/>
        <v>Aug 11, 2023 5:25 PM (GMT+12:00) New Zealand</v>
      </c>
    </row>
    <row r="61" spans="1:5" ht="15.75" x14ac:dyDescent="0.25">
      <c r="A61" s="5" t="s">
        <v>70</v>
      </c>
      <c r="B61" s="6">
        <v>1</v>
      </c>
      <c r="C61" s="5" t="s">
        <v>26</v>
      </c>
      <c r="D61" s="5" t="str">
        <f t="shared" ref="D61:D67" si="10">CONCATENATE(TEXT(DATE(2023,8,11)+TIME(17,35,0),"MMM D, YYYY h:mm AM/PM")," ","(GMT+12:00) New Zealand")</f>
        <v>Aug 11, 2023 5:35 PM (GMT+12:00) New Zealand</v>
      </c>
      <c r="E61" s="5" t="str">
        <f t="shared" ref="E61:E67" si="11">CONCATENATE(TEXT(DATE(2023,8,11)+TIME(18,30,0),"MMM D, YYYY h:mm AM/PM")," ","(GMT+12:00) New Zealand")</f>
        <v>Aug 11, 2023 6:30 PM (GMT+12:00) New Zealand</v>
      </c>
    </row>
    <row r="62" spans="1:5" ht="15.75" x14ac:dyDescent="0.25">
      <c r="A62" s="3" t="s">
        <v>71</v>
      </c>
      <c r="B62" s="4">
        <v>20</v>
      </c>
      <c r="C62" s="3" t="s">
        <v>1</v>
      </c>
      <c r="D62" s="3" t="str">
        <f t="shared" si="10"/>
        <v>Aug 11, 2023 5:35 PM (GMT+12:00) New Zealand</v>
      </c>
      <c r="E62" s="3" t="str">
        <f t="shared" si="11"/>
        <v>Aug 11, 2023 6:30 PM (GMT+12:00) New Zealand</v>
      </c>
    </row>
    <row r="63" spans="1:5" ht="15.75" x14ac:dyDescent="0.25">
      <c r="A63" s="5" t="s">
        <v>72</v>
      </c>
      <c r="B63" s="6">
        <v>4</v>
      </c>
      <c r="C63" s="5" t="s">
        <v>24</v>
      </c>
      <c r="D63" s="5" t="str">
        <f t="shared" si="10"/>
        <v>Aug 11, 2023 5:35 PM (GMT+12:00) New Zealand</v>
      </c>
      <c r="E63" s="5" t="str">
        <f t="shared" si="11"/>
        <v>Aug 11, 2023 6:30 PM (GMT+12:00) New Zealand</v>
      </c>
    </row>
    <row r="64" spans="1:5" ht="15.75" x14ac:dyDescent="0.25">
      <c r="A64" s="3" t="s">
        <v>73</v>
      </c>
      <c r="B64" s="4">
        <v>14</v>
      </c>
      <c r="C64" s="3" t="s">
        <v>3</v>
      </c>
      <c r="D64" s="3" t="str">
        <f t="shared" si="10"/>
        <v>Aug 11, 2023 5:35 PM (GMT+12:00) New Zealand</v>
      </c>
      <c r="E64" s="3" t="str">
        <f t="shared" si="11"/>
        <v>Aug 11, 2023 6:30 PM (GMT+12:00) New Zealand</v>
      </c>
    </row>
    <row r="65" spans="1:5" ht="15.75" x14ac:dyDescent="0.25">
      <c r="A65" s="5" t="s">
        <v>74</v>
      </c>
      <c r="B65" s="6">
        <v>30</v>
      </c>
      <c r="C65" s="5" t="s">
        <v>7</v>
      </c>
      <c r="D65" s="5" t="str">
        <f t="shared" si="10"/>
        <v>Aug 11, 2023 5:35 PM (GMT+12:00) New Zealand</v>
      </c>
      <c r="E65" s="5" t="str">
        <f t="shared" si="11"/>
        <v>Aug 11, 2023 6:30 PM (GMT+12:00) New Zealand</v>
      </c>
    </row>
    <row r="66" spans="1:5" ht="15.75" x14ac:dyDescent="0.25">
      <c r="A66" s="3" t="s">
        <v>75</v>
      </c>
      <c r="B66" s="4">
        <v>11</v>
      </c>
      <c r="C66" s="3" t="s">
        <v>31</v>
      </c>
      <c r="D66" s="3" t="str">
        <f t="shared" si="10"/>
        <v>Aug 11, 2023 5:35 PM (GMT+12:00) New Zealand</v>
      </c>
      <c r="E66" s="3" t="str">
        <f t="shared" si="11"/>
        <v>Aug 11, 2023 6:30 PM (GMT+12:00) New Zealand</v>
      </c>
    </row>
    <row r="67" spans="1:5" ht="15.75" x14ac:dyDescent="0.25">
      <c r="A67" s="5" t="s">
        <v>76</v>
      </c>
      <c r="B67" s="6">
        <v>13</v>
      </c>
      <c r="C67" s="5" t="s">
        <v>28</v>
      </c>
      <c r="D67" s="5" t="str">
        <f t="shared" si="10"/>
        <v>Aug 11, 2023 5:35 PM (GMT+12:00) New Zealand</v>
      </c>
      <c r="E67" s="5" t="str">
        <f t="shared" si="11"/>
        <v>Aug 11, 2023 6:30 PM (GMT+12:00) New Zealand</v>
      </c>
    </row>
    <row r="68" spans="1:5" ht="15.75" x14ac:dyDescent="0.25">
      <c r="A68" s="3" t="s">
        <v>77</v>
      </c>
      <c r="B68" s="4">
        <v>10</v>
      </c>
      <c r="C68" s="3" t="s">
        <v>31</v>
      </c>
      <c r="D68" s="3" t="str">
        <f t="shared" ref="D68:D76" si="12">CONCATENATE(TEXT(DATE(2023,8,12)+TIME(8,30,0),"MMM D, YYYY h:mm AM/PM")," ","(GMT+12:00) New Zealand")</f>
        <v>Aug 12, 2023 8:30 AM (GMT+12:00) New Zealand</v>
      </c>
      <c r="E68" s="3" t="str">
        <f t="shared" ref="E68:E76" si="13">CONCATENATE(TEXT(DATE(2023,8,12)+TIME(9,25,0),"MMM D, YYYY h:mm AM/PM")," ","(GMT+12:00) New Zealand")</f>
        <v>Aug 12, 2023 9:25 AM (GMT+12:00) New Zealand</v>
      </c>
    </row>
    <row r="69" spans="1:5" ht="15.75" x14ac:dyDescent="0.25">
      <c r="A69" s="5" t="s">
        <v>78</v>
      </c>
      <c r="B69" s="6">
        <v>4</v>
      </c>
      <c r="C69" s="5" t="s">
        <v>26</v>
      </c>
      <c r="D69" s="5" t="str">
        <f t="shared" si="12"/>
        <v>Aug 12, 2023 8:30 AM (GMT+12:00) New Zealand</v>
      </c>
      <c r="E69" s="5" t="str">
        <f t="shared" si="13"/>
        <v>Aug 12, 2023 9:25 AM (GMT+12:00) New Zealand</v>
      </c>
    </row>
    <row r="70" spans="1:5" ht="15.75" x14ac:dyDescent="0.25">
      <c r="A70" s="3" t="s">
        <v>79</v>
      </c>
      <c r="B70" s="4">
        <v>28</v>
      </c>
      <c r="C70" s="3" t="s">
        <v>1</v>
      </c>
      <c r="D70" s="3" t="str">
        <f t="shared" si="12"/>
        <v>Aug 12, 2023 8:30 AM (GMT+12:00) New Zealand</v>
      </c>
      <c r="E70" s="3" t="str">
        <f t="shared" si="13"/>
        <v>Aug 12, 2023 9:25 AM (GMT+12:00) New Zealand</v>
      </c>
    </row>
    <row r="71" spans="1:5" ht="15.75" x14ac:dyDescent="0.25">
      <c r="A71" s="5" t="s">
        <v>80</v>
      </c>
      <c r="B71" s="6">
        <v>14</v>
      </c>
      <c r="C71" s="5" t="s">
        <v>3</v>
      </c>
      <c r="D71" s="5" t="str">
        <f t="shared" si="12"/>
        <v>Aug 12, 2023 8:30 AM (GMT+12:00) New Zealand</v>
      </c>
      <c r="E71" s="5" t="str">
        <f t="shared" si="13"/>
        <v>Aug 12, 2023 9:25 AM (GMT+12:00) New Zealand</v>
      </c>
    </row>
    <row r="72" spans="1:5" ht="15.75" x14ac:dyDescent="0.25">
      <c r="A72" s="3" t="s">
        <v>81</v>
      </c>
      <c r="B72" s="4">
        <v>10</v>
      </c>
      <c r="C72" s="3" t="s">
        <v>7</v>
      </c>
      <c r="D72" s="3" t="str">
        <f t="shared" si="12"/>
        <v>Aug 12, 2023 8:30 AM (GMT+12:00) New Zealand</v>
      </c>
      <c r="E72" s="3" t="str">
        <f t="shared" si="13"/>
        <v>Aug 12, 2023 9:25 AM (GMT+12:00) New Zealand</v>
      </c>
    </row>
    <row r="73" spans="1:5" ht="15.75" x14ac:dyDescent="0.25">
      <c r="A73" s="5" t="s">
        <v>82</v>
      </c>
      <c r="B73" s="6">
        <v>9</v>
      </c>
      <c r="C73" s="5" t="s">
        <v>35</v>
      </c>
      <c r="D73" s="5" t="str">
        <f t="shared" si="12"/>
        <v>Aug 12, 2023 8:30 AM (GMT+12:00) New Zealand</v>
      </c>
      <c r="E73" s="5" t="str">
        <f t="shared" si="13"/>
        <v>Aug 12, 2023 9:25 AM (GMT+12:00) New Zealand</v>
      </c>
    </row>
    <row r="74" spans="1:5" ht="15.75" x14ac:dyDescent="0.25">
      <c r="A74" s="3" t="s">
        <v>83</v>
      </c>
      <c r="B74" s="4">
        <v>32</v>
      </c>
      <c r="C74" s="3" t="s">
        <v>15</v>
      </c>
      <c r="D74" s="3" t="str">
        <f t="shared" si="12"/>
        <v>Aug 12, 2023 8:30 AM (GMT+12:00) New Zealand</v>
      </c>
      <c r="E74" s="3" t="str">
        <f t="shared" si="13"/>
        <v>Aug 12, 2023 9:25 AM (GMT+12:00) New Zealand</v>
      </c>
    </row>
    <row r="75" spans="1:5" ht="15.75" x14ac:dyDescent="0.25">
      <c r="A75" s="5" t="s">
        <v>84</v>
      </c>
      <c r="B75" s="6">
        <v>7</v>
      </c>
      <c r="C75" s="5" t="s">
        <v>24</v>
      </c>
      <c r="D75" s="5" t="str">
        <f t="shared" si="12"/>
        <v>Aug 12, 2023 8:30 AM (GMT+12:00) New Zealand</v>
      </c>
      <c r="E75" s="5" t="str">
        <f t="shared" si="13"/>
        <v>Aug 12, 2023 9:25 AM (GMT+12:00) New Zealand</v>
      </c>
    </row>
    <row r="76" spans="1:5" ht="15.75" x14ac:dyDescent="0.25">
      <c r="A76" s="3" t="s">
        <v>85</v>
      </c>
      <c r="B76" s="4">
        <v>5</v>
      </c>
      <c r="C76" s="3" t="s">
        <v>28</v>
      </c>
      <c r="D76" s="3" t="str">
        <f t="shared" si="12"/>
        <v>Aug 12, 2023 8:30 AM (GMT+12:00) New Zealand</v>
      </c>
      <c r="E76" s="3" t="str">
        <f t="shared" si="13"/>
        <v>Aug 12, 2023 9:25 AM (GMT+12:00) New Zealand</v>
      </c>
    </row>
    <row r="77" spans="1:5" ht="15.75" x14ac:dyDescent="0.25">
      <c r="A77" s="5" t="s">
        <v>92</v>
      </c>
      <c r="B77" s="6">
        <v>7</v>
      </c>
      <c r="C77" s="5" t="s">
        <v>31</v>
      </c>
      <c r="D77" s="5" t="str">
        <f t="shared" ref="D77:D85" si="14">CONCATENATE(TEXT(DATE(2023,8,12)+TIME(9,35,0),"MMM D, YYYY h:mm AM/PM")," ","(GMT+12:00) New Zealand")</f>
        <v>Aug 12, 2023 9:35 AM (GMT+12:00) New Zealand</v>
      </c>
      <c r="E77" s="5" t="str">
        <f t="shared" ref="E77:E85" si="15">CONCATENATE(TEXT(DATE(2023,8,12)+TIME(10,30,0),"MMM D, YYYY h:mm AM/PM")," ","(GMT+12:00) New Zealand")</f>
        <v>Aug 12, 2023 10:30 AM (GMT+12:00) New Zealand</v>
      </c>
    </row>
    <row r="78" spans="1:5" ht="15.75" x14ac:dyDescent="0.25">
      <c r="A78" s="3" t="s">
        <v>93</v>
      </c>
      <c r="B78" s="4">
        <v>4</v>
      </c>
      <c r="C78" s="3" t="s">
        <v>26</v>
      </c>
      <c r="D78" s="3" t="str">
        <f t="shared" si="14"/>
        <v>Aug 12, 2023 9:35 AM (GMT+12:00) New Zealand</v>
      </c>
      <c r="E78" s="3" t="str">
        <f t="shared" si="15"/>
        <v>Aug 12, 2023 10:30 AM (GMT+12:00) New Zealand</v>
      </c>
    </row>
    <row r="79" spans="1:5" ht="15.75" x14ac:dyDescent="0.25">
      <c r="A79" s="5" t="s">
        <v>94</v>
      </c>
      <c r="B79" s="6">
        <v>20</v>
      </c>
      <c r="C79" s="5" t="s">
        <v>1</v>
      </c>
      <c r="D79" s="5" t="str">
        <f t="shared" si="14"/>
        <v>Aug 12, 2023 9:35 AM (GMT+12:00) New Zealand</v>
      </c>
      <c r="E79" s="5" t="str">
        <f t="shared" si="15"/>
        <v>Aug 12, 2023 10:30 AM (GMT+12:00) New Zealand</v>
      </c>
    </row>
    <row r="80" spans="1:5" ht="15.75" x14ac:dyDescent="0.25">
      <c r="A80" s="5" t="s">
        <v>86</v>
      </c>
      <c r="B80" s="6">
        <v>28</v>
      </c>
      <c r="C80" s="5" t="s">
        <v>3</v>
      </c>
      <c r="D80" s="5" t="str">
        <f t="shared" si="14"/>
        <v>Aug 12, 2023 9:35 AM (GMT+12:00) New Zealand</v>
      </c>
      <c r="E80" s="5" t="str">
        <f t="shared" si="15"/>
        <v>Aug 12, 2023 10:30 AM (GMT+12:00) New Zealand</v>
      </c>
    </row>
    <row r="81" spans="1:5" ht="15.75" x14ac:dyDescent="0.25">
      <c r="A81" s="3" t="s">
        <v>87</v>
      </c>
      <c r="B81" s="4">
        <v>6</v>
      </c>
      <c r="C81" s="3" t="s">
        <v>7</v>
      </c>
      <c r="D81" s="3" t="str">
        <f t="shared" si="14"/>
        <v>Aug 12, 2023 9:35 AM (GMT+12:00) New Zealand</v>
      </c>
      <c r="E81" s="3" t="str">
        <f t="shared" si="15"/>
        <v>Aug 12, 2023 10:30 AM (GMT+12:00) New Zealand</v>
      </c>
    </row>
    <row r="82" spans="1:5" ht="15.75" x14ac:dyDescent="0.25">
      <c r="A82" s="5" t="s">
        <v>88</v>
      </c>
      <c r="B82" s="6">
        <v>12</v>
      </c>
      <c r="C82" s="5" t="s">
        <v>35</v>
      </c>
      <c r="D82" s="5" t="str">
        <f t="shared" si="14"/>
        <v>Aug 12, 2023 9:35 AM (GMT+12:00) New Zealand</v>
      </c>
      <c r="E82" s="5" t="str">
        <f t="shared" si="15"/>
        <v>Aug 12, 2023 10:30 AM (GMT+12:00) New Zealand</v>
      </c>
    </row>
    <row r="83" spans="1:5" ht="15.75" x14ac:dyDescent="0.25">
      <c r="A83" s="3" t="s">
        <v>89</v>
      </c>
      <c r="B83" s="4">
        <v>41</v>
      </c>
      <c r="C83" s="3" t="s">
        <v>15</v>
      </c>
      <c r="D83" s="3" t="str">
        <f t="shared" si="14"/>
        <v>Aug 12, 2023 9:35 AM (GMT+12:00) New Zealand</v>
      </c>
      <c r="E83" s="3" t="str">
        <f t="shared" si="15"/>
        <v>Aug 12, 2023 10:30 AM (GMT+12:00) New Zealand</v>
      </c>
    </row>
    <row r="84" spans="1:5" ht="15.75" x14ac:dyDescent="0.25">
      <c r="A84" s="5" t="s">
        <v>90</v>
      </c>
      <c r="B84" s="6">
        <v>13</v>
      </c>
      <c r="C84" s="5" t="s">
        <v>24</v>
      </c>
      <c r="D84" s="5" t="str">
        <f t="shared" si="14"/>
        <v>Aug 12, 2023 9:35 AM (GMT+12:00) New Zealand</v>
      </c>
      <c r="E84" s="5" t="str">
        <f t="shared" si="15"/>
        <v>Aug 12, 2023 10:30 AM (GMT+12:00) New Zealand</v>
      </c>
    </row>
    <row r="85" spans="1:5" ht="15.75" x14ac:dyDescent="0.25">
      <c r="A85" s="3" t="s">
        <v>91</v>
      </c>
      <c r="B85" s="4">
        <v>23</v>
      </c>
      <c r="C85" s="3" t="s">
        <v>28</v>
      </c>
      <c r="D85" s="3" t="str">
        <f t="shared" si="14"/>
        <v>Aug 12, 2023 9:35 AM (GMT+12:00) New Zealand</v>
      </c>
      <c r="E85" s="3" t="str">
        <f t="shared" si="15"/>
        <v>Aug 12, 2023 10:30 AM (GMT+12:00) New Zealand</v>
      </c>
    </row>
    <row r="86" spans="1:5" ht="15.75" x14ac:dyDescent="0.25">
      <c r="A86" s="3" t="s">
        <v>95</v>
      </c>
      <c r="B86" s="4">
        <v>34</v>
      </c>
      <c r="C86" s="3" t="s">
        <v>15</v>
      </c>
      <c r="D86" s="3" t="str">
        <f t="shared" ref="D86:D91" si="16">CONCATENATE(TEXT(DATE(2023,8,12)+TIME(11,0,0),"MMM D, YYYY h:mm AM/PM")," ","(GMT+12:00) New Zealand")</f>
        <v>Aug 12, 2023 11:00 AM (GMT+12:00) New Zealand</v>
      </c>
      <c r="E86" s="3" t="str">
        <f t="shared" ref="E86:E91" si="17">CONCATENATE(TEXT(DATE(2023,8,12)+TIME(11,55,0),"MMM D, YYYY h:mm AM/PM")," ","(GMT+12:00) New Zealand")</f>
        <v>Aug 12, 2023 11:55 AM (GMT+12:00) New Zealand</v>
      </c>
    </row>
    <row r="87" spans="1:5" ht="15.75" x14ac:dyDescent="0.25">
      <c r="A87" s="5" t="s">
        <v>96</v>
      </c>
      <c r="B87" s="6">
        <v>14</v>
      </c>
      <c r="C87" s="5" t="s">
        <v>7</v>
      </c>
      <c r="D87" s="5" t="str">
        <f t="shared" si="16"/>
        <v>Aug 12, 2023 11:00 AM (GMT+12:00) New Zealand</v>
      </c>
      <c r="E87" s="5" t="str">
        <f t="shared" si="17"/>
        <v>Aug 12, 2023 11:55 AM (GMT+12:00) New Zealand</v>
      </c>
    </row>
    <row r="88" spans="1:5" ht="15.75" x14ac:dyDescent="0.25">
      <c r="A88" s="3" t="s">
        <v>97</v>
      </c>
      <c r="B88" s="4">
        <v>9</v>
      </c>
      <c r="C88" s="3" t="s">
        <v>35</v>
      </c>
      <c r="D88" s="3" t="str">
        <f t="shared" si="16"/>
        <v>Aug 12, 2023 11:00 AM (GMT+12:00) New Zealand</v>
      </c>
      <c r="E88" s="3" t="str">
        <f t="shared" si="17"/>
        <v>Aug 12, 2023 11:55 AM (GMT+12:00) New Zealand</v>
      </c>
    </row>
    <row r="89" spans="1:5" ht="15.75" x14ac:dyDescent="0.25">
      <c r="A89" s="5" t="s">
        <v>98</v>
      </c>
      <c r="B89" s="6">
        <v>28</v>
      </c>
      <c r="C89" s="5" t="s">
        <v>1</v>
      </c>
      <c r="D89" s="5" t="str">
        <f t="shared" si="16"/>
        <v>Aug 12, 2023 11:00 AM (GMT+12:00) New Zealand</v>
      </c>
      <c r="E89" s="5" t="str">
        <f t="shared" si="17"/>
        <v>Aug 12, 2023 11:55 AM (GMT+12:00) New Zealand</v>
      </c>
    </row>
    <row r="90" spans="1:5" ht="15.75" x14ac:dyDescent="0.25">
      <c r="A90" s="3" t="s">
        <v>99</v>
      </c>
      <c r="B90" s="4">
        <v>4</v>
      </c>
      <c r="C90" s="3" t="s">
        <v>26</v>
      </c>
      <c r="D90" s="3" t="str">
        <f t="shared" si="16"/>
        <v>Aug 12, 2023 11:00 AM (GMT+12:00) New Zealand</v>
      </c>
      <c r="E90" s="3" t="str">
        <f t="shared" si="17"/>
        <v>Aug 12, 2023 11:55 AM (GMT+12:00) New Zealand</v>
      </c>
    </row>
    <row r="91" spans="1:5" ht="15.75" x14ac:dyDescent="0.25">
      <c r="A91" s="5" t="s">
        <v>100</v>
      </c>
      <c r="B91" s="6">
        <v>7</v>
      </c>
      <c r="C91" s="5" t="s">
        <v>24</v>
      </c>
      <c r="D91" s="5" t="str">
        <f t="shared" si="16"/>
        <v>Aug 12, 2023 11:00 AM (GMT+12:00) New Zealand</v>
      </c>
      <c r="E91" s="5" t="str">
        <f t="shared" si="17"/>
        <v>Aug 12, 2023 11:55 AM (GMT+12:00) New Zealand</v>
      </c>
    </row>
    <row r="92" spans="1:5" ht="15.75" x14ac:dyDescent="0.25">
      <c r="A92" s="3" t="s">
        <v>101</v>
      </c>
      <c r="B92" s="4">
        <v>11</v>
      </c>
      <c r="C92" s="3" t="s">
        <v>26</v>
      </c>
      <c r="D92" s="3" t="str">
        <f t="shared" ref="D92:D98" si="18">CONCATENATE(TEXT(DATE(2023,8,12)+TIME(12,5,0),"MMM D, YYYY h:mm AM/PM")," ","(GMT+12:00) New Zealand")</f>
        <v>Aug 12, 2023 12:05 PM (GMT+12:00) New Zealand</v>
      </c>
      <c r="E92" s="3" t="str">
        <f t="shared" ref="E92:E98" si="19">CONCATENATE(TEXT(DATE(2023,8,12)+TIME(13,0,0),"MMM D, YYYY h:mm AM/PM")," ","(GMT+12:00) New Zealand")</f>
        <v>Aug 12, 2023 1:00 PM (GMT+12:00) New Zealand</v>
      </c>
    </row>
    <row r="93" spans="1:5" ht="15.75" x14ac:dyDescent="0.25">
      <c r="A93" s="5" t="s">
        <v>102</v>
      </c>
      <c r="B93" s="6">
        <v>30</v>
      </c>
      <c r="C93" s="5" t="s">
        <v>15</v>
      </c>
      <c r="D93" s="5" t="str">
        <f t="shared" si="18"/>
        <v>Aug 12, 2023 12:05 PM (GMT+12:00) New Zealand</v>
      </c>
      <c r="E93" s="5" t="str">
        <f t="shared" si="19"/>
        <v>Aug 12, 2023 1:00 PM (GMT+12:00) New Zealand</v>
      </c>
    </row>
    <row r="94" spans="1:5" ht="15.75" x14ac:dyDescent="0.25">
      <c r="A94" s="3" t="s">
        <v>103</v>
      </c>
      <c r="B94" s="4">
        <v>22</v>
      </c>
      <c r="C94" s="3" t="s">
        <v>7</v>
      </c>
      <c r="D94" s="3" t="str">
        <f t="shared" si="18"/>
        <v>Aug 12, 2023 12:05 PM (GMT+12:00) New Zealand</v>
      </c>
      <c r="E94" s="3" t="str">
        <f t="shared" si="19"/>
        <v>Aug 12, 2023 1:00 PM (GMT+12:00) New Zealand</v>
      </c>
    </row>
    <row r="95" spans="1:5" ht="15.75" x14ac:dyDescent="0.25">
      <c r="A95" s="5" t="s">
        <v>104</v>
      </c>
      <c r="B95" s="6">
        <v>18</v>
      </c>
      <c r="C95" s="5" t="s">
        <v>35</v>
      </c>
      <c r="D95" s="5" t="str">
        <f t="shared" si="18"/>
        <v>Aug 12, 2023 12:05 PM (GMT+12:00) New Zealand</v>
      </c>
      <c r="E95" s="5" t="str">
        <f t="shared" si="19"/>
        <v>Aug 12, 2023 1:00 PM (GMT+12:00) New Zealand</v>
      </c>
    </row>
    <row r="96" spans="1:5" ht="15.75" x14ac:dyDescent="0.25">
      <c r="A96" s="3" t="s">
        <v>105</v>
      </c>
      <c r="B96" s="4">
        <v>48</v>
      </c>
      <c r="C96" s="3" t="s">
        <v>1</v>
      </c>
      <c r="D96" s="3" t="str">
        <f t="shared" si="18"/>
        <v>Aug 12, 2023 12:05 PM (GMT+12:00) New Zealand</v>
      </c>
      <c r="E96" s="3" t="str">
        <f t="shared" si="19"/>
        <v>Aug 12, 2023 1:00 PM (GMT+12:00) New Zealand</v>
      </c>
    </row>
    <row r="97" spans="1:5" ht="15.75" x14ac:dyDescent="0.25">
      <c r="A97" s="5" t="s">
        <v>106</v>
      </c>
      <c r="B97" s="6">
        <v>9</v>
      </c>
      <c r="C97" s="5" t="s">
        <v>26</v>
      </c>
      <c r="D97" s="5" t="str">
        <f t="shared" si="18"/>
        <v>Aug 12, 2023 12:05 PM (GMT+12:00) New Zealand</v>
      </c>
      <c r="E97" s="5" t="str">
        <f t="shared" si="19"/>
        <v>Aug 12, 2023 1:00 PM (GMT+12:00) New Zealand</v>
      </c>
    </row>
    <row r="98" spans="1:5" ht="15.75" x14ac:dyDescent="0.25">
      <c r="A98" s="3" t="s">
        <v>107</v>
      </c>
      <c r="B98" s="4">
        <v>9</v>
      </c>
      <c r="C98" s="3" t="s">
        <v>24</v>
      </c>
      <c r="D98" s="3" t="str">
        <f t="shared" si="18"/>
        <v>Aug 12, 2023 12:05 PM (GMT+12:00) New Zealand</v>
      </c>
      <c r="E98" s="3" t="str">
        <f t="shared" si="19"/>
        <v>Aug 12, 2023 1:00 PM (GMT+12:00) New Zealand</v>
      </c>
    </row>
    <row r="99" spans="1:5" ht="15.75" x14ac:dyDescent="0.25">
      <c r="A99" s="5" t="s">
        <v>108</v>
      </c>
      <c r="B99" s="6">
        <v>11</v>
      </c>
      <c r="C99" s="5" t="s">
        <v>7</v>
      </c>
      <c r="D99" s="5" t="str">
        <f t="shared" ref="D99:D106" si="20">CONCATENATE(TEXT(DATE(2023,8,12)+TIME(14,0,0),"MMM D, YYYY h:mm AM/PM")," ","(GMT+12:00) New Zealand")</f>
        <v>Aug 12, 2023 2:00 PM (GMT+12:00) New Zealand</v>
      </c>
      <c r="E99" s="5" t="str">
        <f t="shared" ref="E99:E106" si="21">CONCATENATE(TEXT(DATE(2023,8,12)+TIME(14,55,0),"MMM D, YYYY h:mm AM/PM")," ","(GMT+12:00) New Zealand")</f>
        <v>Aug 12, 2023 2:55 PM (GMT+12:00) New Zealand</v>
      </c>
    </row>
    <row r="100" spans="1:5" ht="15.75" x14ac:dyDescent="0.25">
      <c r="A100" s="3" t="s">
        <v>109</v>
      </c>
      <c r="B100" s="4">
        <v>7</v>
      </c>
      <c r="C100" s="3" t="s">
        <v>31</v>
      </c>
      <c r="D100" s="3" t="str">
        <f t="shared" si="20"/>
        <v>Aug 12, 2023 2:00 PM (GMT+12:00) New Zealand</v>
      </c>
      <c r="E100" s="3" t="str">
        <f t="shared" si="21"/>
        <v>Aug 12, 2023 2:55 PM (GMT+12:00) New Zealand</v>
      </c>
    </row>
    <row r="101" spans="1:5" ht="15.75" x14ac:dyDescent="0.25">
      <c r="A101" s="5" t="s">
        <v>110</v>
      </c>
      <c r="B101" s="6">
        <v>4</v>
      </c>
      <c r="C101" s="5" t="s">
        <v>24</v>
      </c>
      <c r="D101" s="5" t="str">
        <f t="shared" si="20"/>
        <v>Aug 12, 2023 2:00 PM (GMT+12:00) New Zealand</v>
      </c>
      <c r="E101" s="5" t="str">
        <f t="shared" si="21"/>
        <v>Aug 12, 2023 2:55 PM (GMT+12:00) New Zealand</v>
      </c>
    </row>
    <row r="102" spans="1:5" ht="15.75" x14ac:dyDescent="0.25">
      <c r="A102" s="3" t="s">
        <v>111</v>
      </c>
      <c r="B102" s="4">
        <v>2</v>
      </c>
      <c r="C102" s="3" t="s">
        <v>26</v>
      </c>
      <c r="D102" s="3" t="str">
        <f t="shared" si="20"/>
        <v>Aug 12, 2023 2:00 PM (GMT+12:00) New Zealand</v>
      </c>
      <c r="E102" s="3" t="str">
        <f t="shared" si="21"/>
        <v>Aug 12, 2023 2:55 PM (GMT+12:00) New Zealand</v>
      </c>
    </row>
    <row r="103" spans="1:5" ht="15.75" x14ac:dyDescent="0.25">
      <c r="A103" s="5" t="s">
        <v>112</v>
      </c>
      <c r="B103" s="6">
        <v>14</v>
      </c>
      <c r="C103" s="5" t="s">
        <v>1</v>
      </c>
      <c r="D103" s="5" t="str">
        <f t="shared" si="20"/>
        <v>Aug 12, 2023 2:00 PM (GMT+12:00) New Zealand</v>
      </c>
      <c r="E103" s="5" t="str">
        <f t="shared" si="21"/>
        <v>Aug 12, 2023 2:55 PM (GMT+12:00) New Zealand</v>
      </c>
    </row>
    <row r="104" spans="1:5" ht="15.75" x14ac:dyDescent="0.25">
      <c r="A104" s="3" t="s">
        <v>113</v>
      </c>
      <c r="B104" s="4">
        <v>6</v>
      </c>
      <c r="C104" s="3" t="s">
        <v>35</v>
      </c>
      <c r="D104" s="3" t="str">
        <f t="shared" si="20"/>
        <v>Aug 12, 2023 2:00 PM (GMT+12:00) New Zealand</v>
      </c>
      <c r="E104" s="3" t="str">
        <f t="shared" si="21"/>
        <v>Aug 12, 2023 2:55 PM (GMT+12:00) New Zealand</v>
      </c>
    </row>
    <row r="105" spans="1:5" ht="15.75" x14ac:dyDescent="0.25">
      <c r="A105" s="5" t="s">
        <v>114</v>
      </c>
      <c r="B105" s="6">
        <v>4</v>
      </c>
      <c r="C105" s="5" t="s">
        <v>28</v>
      </c>
      <c r="D105" s="5" t="str">
        <f t="shared" si="20"/>
        <v>Aug 12, 2023 2:00 PM (GMT+12:00) New Zealand</v>
      </c>
      <c r="E105" s="5" t="str">
        <f t="shared" si="21"/>
        <v>Aug 12, 2023 2:55 PM (GMT+12:00) New Zealand</v>
      </c>
    </row>
    <row r="106" spans="1:5" ht="15.75" x14ac:dyDescent="0.25">
      <c r="A106" s="3" t="s">
        <v>115</v>
      </c>
      <c r="B106" s="4">
        <v>12</v>
      </c>
      <c r="C106" s="3" t="s">
        <v>3</v>
      </c>
      <c r="D106" s="3" t="str">
        <f t="shared" si="20"/>
        <v>Aug 12, 2023 2:00 PM (GMT+12:00) New Zealand</v>
      </c>
      <c r="E106" s="3" t="str">
        <f t="shared" si="21"/>
        <v>Aug 12, 2023 2:55 PM (GMT+12:00) New Zealand</v>
      </c>
    </row>
    <row r="107" spans="1:5" ht="15.75" x14ac:dyDescent="0.25">
      <c r="A107" s="5" t="s">
        <v>116</v>
      </c>
      <c r="B107" s="6">
        <v>13</v>
      </c>
      <c r="C107" s="5" t="s">
        <v>7</v>
      </c>
      <c r="D107" s="5" t="str">
        <f t="shared" ref="D107:D115" si="22">CONCATENATE(TEXT(DATE(2023,8,12)+TIME(15,5,0),"MMM D, YYYY h:mm AM/PM")," ","(GMT+12:00) New Zealand")</f>
        <v>Aug 12, 2023 3:05 PM (GMT+12:00) New Zealand</v>
      </c>
      <c r="E107" s="5" t="str">
        <f t="shared" ref="E107:E115" si="23">CONCATENATE(TEXT(DATE(2023,8,12)+TIME(16,0,0),"MMM D, YYYY h:mm AM/PM")," ","(GMT+12:00) New Zealand")</f>
        <v>Aug 12, 2023 4:00 PM (GMT+12:00) New Zealand</v>
      </c>
    </row>
    <row r="108" spans="1:5" ht="15.75" x14ac:dyDescent="0.25">
      <c r="A108" s="3" t="s">
        <v>117</v>
      </c>
      <c r="B108" s="4">
        <v>8</v>
      </c>
      <c r="C108" s="3" t="s">
        <v>31</v>
      </c>
      <c r="D108" s="3" t="str">
        <f t="shared" si="22"/>
        <v>Aug 12, 2023 3:05 PM (GMT+12:00) New Zealand</v>
      </c>
      <c r="E108" s="3" t="str">
        <f t="shared" si="23"/>
        <v>Aug 12, 2023 4:00 PM (GMT+12:00) New Zealand</v>
      </c>
    </row>
    <row r="109" spans="1:5" ht="15.75" x14ac:dyDescent="0.25">
      <c r="A109" s="5" t="s">
        <v>118</v>
      </c>
      <c r="B109" s="6">
        <v>34</v>
      </c>
      <c r="C109" s="5" t="s">
        <v>15</v>
      </c>
      <c r="D109" s="5" t="str">
        <f t="shared" si="22"/>
        <v>Aug 12, 2023 3:05 PM (GMT+12:00) New Zealand</v>
      </c>
      <c r="E109" s="5" t="str">
        <f t="shared" si="23"/>
        <v>Aug 12, 2023 4:00 PM (GMT+12:00) New Zealand</v>
      </c>
    </row>
    <row r="110" spans="1:5" ht="15.75" x14ac:dyDescent="0.25">
      <c r="A110" s="3" t="s">
        <v>119</v>
      </c>
      <c r="B110" s="4">
        <v>4</v>
      </c>
      <c r="C110" s="3" t="s">
        <v>24</v>
      </c>
      <c r="D110" s="3" t="str">
        <f t="shared" si="22"/>
        <v>Aug 12, 2023 3:05 PM (GMT+12:00) New Zealand</v>
      </c>
      <c r="E110" s="3" t="str">
        <f t="shared" si="23"/>
        <v>Aug 12, 2023 4:00 PM (GMT+12:00) New Zealand</v>
      </c>
    </row>
    <row r="111" spans="1:5" ht="15.75" x14ac:dyDescent="0.25">
      <c r="A111" s="5" t="s">
        <v>120</v>
      </c>
      <c r="B111" s="6">
        <v>8</v>
      </c>
      <c r="C111" s="5" t="s">
        <v>26</v>
      </c>
      <c r="D111" s="5" t="str">
        <f t="shared" si="22"/>
        <v>Aug 12, 2023 3:05 PM (GMT+12:00) New Zealand</v>
      </c>
      <c r="E111" s="5" t="str">
        <f t="shared" si="23"/>
        <v>Aug 12, 2023 4:00 PM (GMT+12:00) New Zealand</v>
      </c>
    </row>
    <row r="112" spans="1:5" ht="15.75" x14ac:dyDescent="0.25">
      <c r="A112" s="3" t="s">
        <v>121</v>
      </c>
      <c r="B112" s="4">
        <v>8</v>
      </c>
      <c r="C112" s="3" t="s">
        <v>1</v>
      </c>
      <c r="D112" s="3" t="str">
        <f t="shared" si="22"/>
        <v>Aug 12, 2023 3:05 PM (GMT+12:00) New Zealand</v>
      </c>
      <c r="E112" s="3" t="str">
        <f t="shared" si="23"/>
        <v>Aug 12, 2023 4:00 PM (GMT+12:00) New Zealand</v>
      </c>
    </row>
    <row r="113" spans="1:5" ht="15.75" x14ac:dyDescent="0.25">
      <c r="A113" s="5" t="s">
        <v>122</v>
      </c>
      <c r="B113" s="6">
        <v>9</v>
      </c>
      <c r="C113" s="5" t="s">
        <v>35</v>
      </c>
      <c r="D113" s="5" t="str">
        <f t="shared" si="22"/>
        <v>Aug 12, 2023 3:05 PM (GMT+12:00) New Zealand</v>
      </c>
      <c r="E113" s="5" t="str">
        <f t="shared" si="23"/>
        <v>Aug 12, 2023 4:00 PM (GMT+12:00) New Zealand</v>
      </c>
    </row>
    <row r="114" spans="1:5" ht="15.75" x14ac:dyDescent="0.25">
      <c r="A114" s="3" t="s">
        <v>123</v>
      </c>
      <c r="B114" s="4">
        <v>8</v>
      </c>
      <c r="C114" s="3" t="s">
        <v>28</v>
      </c>
      <c r="D114" s="3" t="str">
        <f t="shared" si="22"/>
        <v>Aug 12, 2023 3:05 PM (GMT+12:00) New Zealand</v>
      </c>
      <c r="E114" s="3" t="str">
        <f t="shared" si="23"/>
        <v>Aug 12, 2023 4:00 PM (GMT+12:00) New Zealand</v>
      </c>
    </row>
    <row r="115" spans="1:5" ht="15.75" x14ac:dyDescent="0.25">
      <c r="A115" s="5" t="s">
        <v>124</v>
      </c>
      <c r="B115" s="6">
        <v>32</v>
      </c>
      <c r="C115" s="5" t="s">
        <v>3</v>
      </c>
      <c r="D115" s="5" t="str">
        <f t="shared" si="22"/>
        <v>Aug 12, 2023 3:05 PM (GMT+12:00) New Zealand</v>
      </c>
      <c r="E115" s="5" t="str">
        <f t="shared" si="23"/>
        <v>Aug 12, 2023 4:00 PM (GMT+12:00) New Zealand</v>
      </c>
    </row>
    <row r="116" spans="1:5" ht="15.75" x14ac:dyDescent="0.25">
      <c r="A116" s="3" t="s">
        <v>125</v>
      </c>
      <c r="B116" s="4">
        <v>19</v>
      </c>
      <c r="C116" s="3" t="s">
        <v>126</v>
      </c>
      <c r="D116" s="3" t="str">
        <f t="shared" ref="D116:D124" si="24">CONCATENATE(TEXT(DATE(2023,8,12)+TIME(16,30,0),"MMM D, YYYY h:mm AM/PM")," ","(GMT+12:00) New Zealand")</f>
        <v>Aug 12, 2023 4:30 PM (GMT+12:00) New Zealand</v>
      </c>
      <c r="E116" s="3" t="str">
        <f>CONCATENATE(TEXT(DATE(2023,8,12)+TIME(18,30,0),"MMM D, YYYY h:mm AM/PM")," ","(GMT+12:00) New Zealand")</f>
        <v>Aug 12, 2023 6:30 PM (GMT+12:00) New Zealand</v>
      </c>
    </row>
    <row r="117" spans="1:5" ht="15.75" x14ac:dyDescent="0.25">
      <c r="A117" s="5" t="s">
        <v>127</v>
      </c>
      <c r="B117" s="6">
        <v>45</v>
      </c>
      <c r="C117" s="5" t="s">
        <v>15</v>
      </c>
      <c r="D117" s="5" t="str">
        <f t="shared" si="24"/>
        <v>Aug 12, 2023 4:30 PM (GMT+12:00) New Zealand</v>
      </c>
      <c r="E117" s="5" t="str">
        <f t="shared" ref="E117:E124" si="25">CONCATENATE(TEXT(DATE(2023,8,12)+TIME(17,25,0),"MMM D, YYYY h:mm AM/PM")," ","(GMT+12:00) New Zealand")</f>
        <v>Aug 12, 2023 5:25 PM (GMT+12:00) New Zealand</v>
      </c>
    </row>
    <row r="118" spans="1:5" ht="15.75" x14ac:dyDescent="0.25">
      <c r="A118" s="3" t="s">
        <v>128</v>
      </c>
      <c r="B118" s="4">
        <v>8</v>
      </c>
      <c r="C118" s="3" t="s">
        <v>35</v>
      </c>
      <c r="D118" s="3" t="str">
        <f t="shared" si="24"/>
        <v>Aug 12, 2023 4:30 PM (GMT+12:00) New Zealand</v>
      </c>
      <c r="E118" s="3" t="str">
        <f t="shared" si="25"/>
        <v>Aug 12, 2023 5:25 PM (GMT+12:00) New Zealand</v>
      </c>
    </row>
    <row r="119" spans="1:5" ht="15.75" x14ac:dyDescent="0.25">
      <c r="A119" s="5" t="s">
        <v>129</v>
      </c>
      <c r="B119" s="6">
        <v>7</v>
      </c>
      <c r="C119" s="5" t="s">
        <v>24</v>
      </c>
      <c r="D119" s="5" t="str">
        <f t="shared" si="24"/>
        <v>Aug 12, 2023 4:30 PM (GMT+12:00) New Zealand</v>
      </c>
      <c r="E119" s="5" t="str">
        <f t="shared" si="25"/>
        <v>Aug 12, 2023 5:25 PM (GMT+12:00) New Zealand</v>
      </c>
    </row>
    <row r="120" spans="1:5" ht="15.75" x14ac:dyDescent="0.25">
      <c r="A120" s="3" t="s">
        <v>130</v>
      </c>
      <c r="B120" s="4">
        <v>11</v>
      </c>
      <c r="C120" s="3" t="s">
        <v>7</v>
      </c>
      <c r="D120" s="3" t="str">
        <f t="shared" si="24"/>
        <v>Aug 12, 2023 4:30 PM (GMT+12:00) New Zealand</v>
      </c>
      <c r="E120" s="3" t="str">
        <f t="shared" si="25"/>
        <v>Aug 12, 2023 5:25 PM (GMT+12:00) New Zealand</v>
      </c>
    </row>
    <row r="121" spans="1:5" ht="15.75" x14ac:dyDescent="0.25">
      <c r="A121" s="5" t="s">
        <v>131</v>
      </c>
      <c r="B121" s="6">
        <v>6</v>
      </c>
      <c r="C121" s="5" t="s">
        <v>28</v>
      </c>
      <c r="D121" s="5" t="str">
        <f t="shared" si="24"/>
        <v>Aug 12, 2023 4:30 PM (GMT+12:00) New Zealand</v>
      </c>
      <c r="E121" s="5" t="str">
        <f t="shared" si="25"/>
        <v>Aug 12, 2023 5:25 PM (GMT+12:00) New Zealand</v>
      </c>
    </row>
    <row r="122" spans="1:5" ht="15.75" x14ac:dyDescent="0.25">
      <c r="A122" s="3" t="s">
        <v>132</v>
      </c>
      <c r="B122" s="4">
        <v>5</v>
      </c>
      <c r="C122" s="3" t="s">
        <v>26</v>
      </c>
      <c r="D122" s="3" t="str">
        <f t="shared" si="24"/>
        <v>Aug 12, 2023 4:30 PM (GMT+12:00) New Zealand</v>
      </c>
      <c r="E122" s="3" t="str">
        <f t="shared" si="25"/>
        <v>Aug 12, 2023 5:25 PM (GMT+12:00) New Zealand</v>
      </c>
    </row>
    <row r="123" spans="1:5" ht="15.75" x14ac:dyDescent="0.25">
      <c r="A123" s="5" t="s">
        <v>133</v>
      </c>
      <c r="B123" s="6">
        <v>24</v>
      </c>
      <c r="C123" s="5" t="s">
        <v>3</v>
      </c>
      <c r="D123" s="5" t="str">
        <f t="shared" si="24"/>
        <v>Aug 12, 2023 4:30 PM (GMT+12:00) New Zealand</v>
      </c>
      <c r="E123" s="5" t="str">
        <f t="shared" si="25"/>
        <v>Aug 12, 2023 5:25 PM (GMT+12:00) New Zealand</v>
      </c>
    </row>
    <row r="124" spans="1:5" ht="15.75" x14ac:dyDescent="0.25">
      <c r="A124" s="3" t="s">
        <v>134</v>
      </c>
      <c r="B124" s="4">
        <v>27</v>
      </c>
      <c r="C124" s="3" t="s">
        <v>1</v>
      </c>
      <c r="D124" s="3" t="str">
        <f t="shared" si="24"/>
        <v>Aug 12, 2023 4:30 PM (GMT+12:00) New Zealand</v>
      </c>
      <c r="E124" s="3" t="str">
        <f t="shared" si="25"/>
        <v>Aug 12, 2023 5:25 PM (GMT+12:00) New Zealand</v>
      </c>
    </row>
    <row r="125" spans="1:5" ht="15.75" x14ac:dyDescent="0.25">
      <c r="A125" s="5" t="s">
        <v>135</v>
      </c>
      <c r="B125" s="6">
        <v>34</v>
      </c>
      <c r="C125" s="5" t="s">
        <v>15</v>
      </c>
      <c r="D125" s="5" t="str">
        <f t="shared" ref="D125:D132" si="26">CONCATENATE(TEXT(DATE(2023,8,12)+TIME(17,35,0),"MMM D, YYYY h:mm AM/PM")," ","(GMT+12:00) New Zealand")</f>
        <v>Aug 12, 2023 5:35 PM (GMT+12:00) New Zealand</v>
      </c>
      <c r="E125" s="5" t="str">
        <f t="shared" ref="E125:E132" si="27">CONCATENATE(TEXT(DATE(2023,8,12)+TIME(18,30,0),"MMM D, YYYY h:mm AM/PM")," ","(GMT+12:00) New Zealand")</f>
        <v>Aug 12, 2023 6:30 PM (GMT+12:00) New Zealand</v>
      </c>
    </row>
    <row r="126" spans="1:5" ht="15.75" x14ac:dyDescent="0.25">
      <c r="A126" s="3" t="s">
        <v>136</v>
      </c>
      <c r="B126" s="4">
        <v>10</v>
      </c>
      <c r="C126" s="3" t="s">
        <v>35</v>
      </c>
      <c r="D126" s="3" t="str">
        <f t="shared" si="26"/>
        <v>Aug 12, 2023 5:35 PM (GMT+12:00) New Zealand</v>
      </c>
      <c r="E126" s="3" t="str">
        <f t="shared" si="27"/>
        <v>Aug 12, 2023 6:30 PM (GMT+12:00) New Zealand</v>
      </c>
    </row>
    <row r="127" spans="1:5" ht="15.75" x14ac:dyDescent="0.25">
      <c r="A127" s="5" t="s">
        <v>137</v>
      </c>
      <c r="B127" s="6">
        <v>13</v>
      </c>
      <c r="C127" s="5" t="s">
        <v>24</v>
      </c>
      <c r="D127" s="5" t="str">
        <f t="shared" si="26"/>
        <v>Aug 12, 2023 5:35 PM (GMT+12:00) New Zealand</v>
      </c>
      <c r="E127" s="5" t="str">
        <f t="shared" si="27"/>
        <v>Aug 12, 2023 6:30 PM (GMT+12:00) New Zealand</v>
      </c>
    </row>
    <row r="128" spans="1:5" ht="15.75" x14ac:dyDescent="0.25">
      <c r="A128" s="3" t="s">
        <v>138</v>
      </c>
      <c r="B128" s="4">
        <v>8</v>
      </c>
      <c r="C128" s="3" t="s">
        <v>7</v>
      </c>
      <c r="D128" s="3" t="str">
        <f t="shared" si="26"/>
        <v>Aug 12, 2023 5:35 PM (GMT+12:00) New Zealand</v>
      </c>
      <c r="E128" s="3" t="str">
        <f t="shared" si="27"/>
        <v>Aug 12, 2023 6:30 PM (GMT+12:00) New Zealand</v>
      </c>
    </row>
    <row r="129" spans="1:5" ht="15.75" x14ac:dyDescent="0.25">
      <c r="A129" s="5" t="s">
        <v>139</v>
      </c>
      <c r="B129" s="6">
        <v>12</v>
      </c>
      <c r="C129" s="5" t="s">
        <v>28</v>
      </c>
      <c r="D129" s="5" t="str">
        <f t="shared" si="26"/>
        <v>Aug 12, 2023 5:35 PM (GMT+12:00) New Zealand</v>
      </c>
      <c r="E129" s="5" t="str">
        <f t="shared" si="27"/>
        <v>Aug 12, 2023 6:30 PM (GMT+12:00) New Zealand</v>
      </c>
    </row>
    <row r="130" spans="1:5" ht="15.75" x14ac:dyDescent="0.25">
      <c r="A130" s="3" t="s">
        <v>140</v>
      </c>
      <c r="B130" s="4">
        <v>5</v>
      </c>
      <c r="C130" s="3" t="s">
        <v>26</v>
      </c>
      <c r="D130" s="3" t="str">
        <f t="shared" si="26"/>
        <v>Aug 12, 2023 5:35 PM (GMT+12:00) New Zealand</v>
      </c>
      <c r="E130" s="3" t="str">
        <f t="shared" si="27"/>
        <v>Aug 12, 2023 6:30 PM (GMT+12:00) New Zealand</v>
      </c>
    </row>
    <row r="131" spans="1:5" ht="15.75" x14ac:dyDescent="0.25">
      <c r="A131" s="5" t="s">
        <v>141</v>
      </c>
      <c r="B131" s="6">
        <v>29</v>
      </c>
      <c r="C131" s="5" t="s">
        <v>3</v>
      </c>
      <c r="D131" s="5" t="str">
        <f t="shared" si="26"/>
        <v>Aug 12, 2023 5:35 PM (GMT+12:00) New Zealand</v>
      </c>
      <c r="E131" s="5" t="str">
        <f t="shared" si="27"/>
        <v>Aug 12, 2023 6:30 PM (GMT+12:00) New Zealand</v>
      </c>
    </row>
    <row r="132" spans="1:5" ht="15.75" x14ac:dyDescent="0.25">
      <c r="A132" s="3" t="s">
        <v>142</v>
      </c>
      <c r="B132" s="4">
        <v>27</v>
      </c>
      <c r="C132" s="3" t="s">
        <v>1</v>
      </c>
      <c r="D132" s="3" t="str">
        <f t="shared" si="26"/>
        <v>Aug 12, 2023 5:35 PM (GMT+12:00) New Zealand</v>
      </c>
      <c r="E132" s="3" t="str">
        <f t="shared" si="27"/>
        <v>Aug 12, 2023 6:30 PM (GMT+12:00) New Zealand</v>
      </c>
    </row>
    <row r="133" spans="1:5" ht="15.75" x14ac:dyDescent="0.25">
      <c r="A133" s="5" t="s">
        <v>143</v>
      </c>
      <c r="B133" s="6">
        <v>13</v>
      </c>
      <c r="C133" s="5" t="s">
        <v>1</v>
      </c>
      <c r="D133" s="5" t="str">
        <f t="shared" ref="D133:D141" si="28">CONCATENATE(TEXT(DATE(2023,8,13)+TIME(8,30,0),"MMM D, YYYY h:mm AM/PM")," ","(GMT+12:00) New Zealand")</f>
        <v>Aug 13, 2023 8:30 AM (GMT+12:00) New Zealand</v>
      </c>
      <c r="E133" s="5" t="str">
        <f t="shared" ref="E133:E141" si="29">CONCATENATE(TEXT(DATE(2023,8,13)+TIME(9,25,0),"MMM D, YYYY h:mm AM/PM")," ","(GMT+12:00) New Zealand")</f>
        <v>Aug 13, 2023 9:25 AM (GMT+12:00) New Zealand</v>
      </c>
    </row>
    <row r="134" spans="1:5" ht="15.75" x14ac:dyDescent="0.25">
      <c r="A134" s="3" t="s">
        <v>144</v>
      </c>
      <c r="B134" s="4">
        <v>6</v>
      </c>
      <c r="C134" s="3" t="s">
        <v>24</v>
      </c>
      <c r="D134" s="3" t="str">
        <f t="shared" si="28"/>
        <v>Aug 13, 2023 8:30 AM (GMT+12:00) New Zealand</v>
      </c>
      <c r="E134" s="3" t="str">
        <f t="shared" si="29"/>
        <v>Aug 13, 2023 9:25 AM (GMT+12:00) New Zealand</v>
      </c>
    </row>
    <row r="135" spans="1:5" ht="15.75" x14ac:dyDescent="0.25">
      <c r="A135" s="5" t="s">
        <v>145</v>
      </c>
      <c r="B135" s="6">
        <v>9</v>
      </c>
      <c r="C135" s="5" t="s">
        <v>7</v>
      </c>
      <c r="D135" s="5" t="str">
        <f t="shared" si="28"/>
        <v>Aug 13, 2023 8:30 AM (GMT+12:00) New Zealand</v>
      </c>
      <c r="E135" s="5" t="str">
        <f t="shared" si="29"/>
        <v>Aug 13, 2023 9:25 AM (GMT+12:00) New Zealand</v>
      </c>
    </row>
    <row r="136" spans="1:5" ht="15.75" x14ac:dyDescent="0.25">
      <c r="A136" s="3" t="s">
        <v>146</v>
      </c>
      <c r="B136" s="4">
        <v>9</v>
      </c>
      <c r="C136" s="3" t="s">
        <v>35</v>
      </c>
      <c r="D136" s="3" t="str">
        <f t="shared" si="28"/>
        <v>Aug 13, 2023 8:30 AM (GMT+12:00) New Zealand</v>
      </c>
      <c r="E136" s="3" t="str">
        <f t="shared" si="29"/>
        <v>Aug 13, 2023 9:25 AM (GMT+12:00) New Zealand</v>
      </c>
    </row>
    <row r="137" spans="1:5" ht="15.75" x14ac:dyDescent="0.25">
      <c r="A137" s="5" t="s">
        <v>147</v>
      </c>
      <c r="B137" s="6">
        <v>25</v>
      </c>
      <c r="C137" s="5" t="s">
        <v>15</v>
      </c>
      <c r="D137" s="5" t="str">
        <f t="shared" si="28"/>
        <v>Aug 13, 2023 8:30 AM (GMT+12:00) New Zealand</v>
      </c>
      <c r="E137" s="5" t="str">
        <f t="shared" si="29"/>
        <v>Aug 13, 2023 9:25 AM (GMT+12:00) New Zealand</v>
      </c>
    </row>
    <row r="138" spans="1:5" ht="15.75" x14ac:dyDescent="0.25">
      <c r="A138" s="3" t="s">
        <v>148</v>
      </c>
      <c r="B138" s="4">
        <v>9</v>
      </c>
      <c r="C138" s="3" t="s">
        <v>31</v>
      </c>
      <c r="D138" s="3" t="str">
        <f t="shared" si="28"/>
        <v>Aug 13, 2023 8:30 AM (GMT+12:00) New Zealand</v>
      </c>
      <c r="E138" s="3" t="str">
        <f t="shared" si="29"/>
        <v>Aug 13, 2023 9:25 AM (GMT+12:00) New Zealand</v>
      </c>
    </row>
    <row r="139" spans="1:5" ht="15.75" x14ac:dyDescent="0.25">
      <c r="A139" s="5" t="s">
        <v>149</v>
      </c>
      <c r="B139" s="6">
        <v>6</v>
      </c>
      <c r="C139" s="5" t="s">
        <v>28</v>
      </c>
      <c r="D139" s="5" t="str">
        <f t="shared" si="28"/>
        <v>Aug 13, 2023 8:30 AM (GMT+12:00) New Zealand</v>
      </c>
      <c r="E139" s="5" t="str">
        <f t="shared" si="29"/>
        <v>Aug 13, 2023 9:25 AM (GMT+12:00) New Zealand</v>
      </c>
    </row>
    <row r="140" spans="1:5" ht="15.75" x14ac:dyDescent="0.25">
      <c r="A140" s="3" t="s">
        <v>150</v>
      </c>
      <c r="B140" s="4">
        <v>5</v>
      </c>
      <c r="C140" s="3" t="s">
        <v>26</v>
      </c>
      <c r="D140" s="3" t="str">
        <f t="shared" si="28"/>
        <v>Aug 13, 2023 8:30 AM (GMT+12:00) New Zealand</v>
      </c>
      <c r="E140" s="3" t="str">
        <f t="shared" si="29"/>
        <v>Aug 13, 2023 9:25 AM (GMT+12:00) New Zealand</v>
      </c>
    </row>
    <row r="141" spans="1:5" ht="15.75" x14ac:dyDescent="0.25">
      <c r="A141" s="5" t="s">
        <v>151</v>
      </c>
      <c r="B141" s="6">
        <v>13</v>
      </c>
      <c r="C141" s="5" t="s">
        <v>3</v>
      </c>
      <c r="D141" s="5" t="str">
        <f t="shared" si="28"/>
        <v>Aug 13, 2023 8:30 AM (GMT+12:00) New Zealand</v>
      </c>
      <c r="E141" s="5" t="str">
        <f t="shared" si="29"/>
        <v>Aug 13, 2023 9:25 AM (GMT+12:00) New Zealand</v>
      </c>
    </row>
    <row r="142" spans="1:5" ht="15.75" x14ac:dyDescent="0.25">
      <c r="A142" s="3" t="s">
        <v>152</v>
      </c>
      <c r="B142" s="4">
        <v>8</v>
      </c>
      <c r="C142" s="3" t="s">
        <v>1</v>
      </c>
      <c r="D142" s="3" t="str">
        <f t="shared" ref="D142:D150" si="30">CONCATENATE(TEXT(DATE(2023,8,13)+TIME(9,35,0),"MMM D, YYYY h:mm AM/PM")," ","(GMT+12:00) New Zealand")</f>
        <v>Aug 13, 2023 9:35 AM (GMT+12:00) New Zealand</v>
      </c>
      <c r="E142" s="3" t="str">
        <f t="shared" ref="E142:E150" si="31">CONCATENATE(TEXT(DATE(2023,8,13)+TIME(10,30,0),"MMM D, YYYY h:mm AM/PM")," ","(GMT+12:00) New Zealand")</f>
        <v>Aug 13, 2023 10:30 AM (GMT+12:00) New Zealand</v>
      </c>
    </row>
    <row r="143" spans="1:5" ht="15.75" x14ac:dyDescent="0.25">
      <c r="A143" s="5" t="s">
        <v>153</v>
      </c>
      <c r="B143" s="6">
        <v>3</v>
      </c>
      <c r="C143" s="5" t="s">
        <v>24</v>
      </c>
      <c r="D143" s="5" t="str">
        <f t="shared" si="30"/>
        <v>Aug 13, 2023 9:35 AM (GMT+12:00) New Zealand</v>
      </c>
      <c r="E143" s="5" t="str">
        <f t="shared" si="31"/>
        <v>Aug 13, 2023 10:30 AM (GMT+12:00) New Zealand</v>
      </c>
    </row>
    <row r="144" spans="1:5" ht="15.75" x14ac:dyDescent="0.25">
      <c r="A144" s="3" t="s">
        <v>154</v>
      </c>
      <c r="B144" s="4">
        <v>15</v>
      </c>
      <c r="C144" s="3" t="s">
        <v>7</v>
      </c>
      <c r="D144" s="3" t="str">
        <f t="shared" si="30"/>
        <v>Aug 13, 2023 9:35 AM (GMT+12:00) New Zealand</v>
      </c>
      <c r="E144" s="3" t="str">
        <f t="shared" si="31"/>
        <v>Aug 13, 2023 10:30 AM (GMT+12:00) New Zealand</v>
      </c>
    </row>
    <row r="145" spans="1:5" ht="15.75" x14ac:dyDescent="0.25">
      <c r="A145" s="5" t="s">
        <v>155</v>
      </c>
      <c r="B145" s="6">
        <v>4</v>
      </c>
      <c r="C145" s="5" t="s">
        <v>35</v>
      </c>
      <c r="D145" s="5" t="str">
        <f t="shared" si="30"/>
        <v>Aug 13, 2023 9:35 AM (GMT+12:00) New Zealand</v>
      </c>
      <c r="E145" s="5" t="str">
        <f t="shared" si="31"/>
        <v>Aug 13, 2023 10:30 AM (GMT+12:00) New Zealand</v>
      </c>
    </row>
    <row r="146" spans="1:5" ht="15.75" x14ac:dyDescent="0.25">
      <c r="A146" s="3" t="s">
        <v>156</v>
      </c>
      <c r="B146" s="4">
        <v>24</v>
      </c>
      <c r="C146" s="3" t="s">
        <v>15</v>
      </c>
      <c r="D146" s="3" t="str">
        <f t="shared" si="30"/>
        <v>Aug 13, 2023 9:35 AM (GMT+12:00) New Zealand</v>
      </c>
      <c r="E146" s="3" t="str">
        <f t="shared" si="31"/>
        <v>Aug 13, 2023 10:30 AM (GMT+12:00) New Zealand</v>
      </c>
    </row>
    <row r="147" spans="1:5" ht="15.75" x14ac:dyDescent="0.25">
      <c r="A147" s="5" t="s">
        <v>157</v>
      </c>
      <c r="B147" s="6">
        <v>9</v>
      </c>
      <c r="C147" s="5" t="s">
        <v>31</v>
      </c>
      <c r="D147" s="5" t="str">
        <f t="shared" si="30"/>
        <v>Aug 13, 2023 9:35 AM (GMT+12:00) New Zealand</v>
      </c>
      <c r="E147" s="5" t="str">
        <f t="shared" si="31"/>
        <v>Aug 13, 2023 10:30 AM (GMT+12:00) New Zealand</v>
      </c>
    </row>
    <row r="148" spans="1:5" ht="15.75" x14ac:dyDescent="0.25">
      <c r="A148" s="3" t="s">
        <v>158</v>
      </c>
      <c r="B148" s="4">
        <v>8</v>
      </c>
      <c r="C148" s="3" t="s">
        <v>28</v>
      </c>
      <c r="D148" s="3" t="str">
        <f t="shared" si="30"/>
        <v>Aug 13, 2023 9:35 AM (GMT+12:00) New Zealand</v>
      </c>
      <c r="E148" s="3" t="str">
        <f t="shared" si="31"/>
        <v>Aug 13, 2023 10:30 AM (GMT+12:00) New Zealand</v>
      </c>
    </row>
    <row r="149" spans="1:5" ht="15.75" x14ac:dyDescent="0.25">
      <c r="A149" s="5" t="s">
        <v>159</v>
      </c>
      <c r="B149" s="6">
        <v>11</v>
      </c>
      <c r="C149" s="5" t="s">
        <v>26</v>
      </c>
      <c r="D149" s="5" t="str">
        <f t="shared" si="30"/>
        <v>Aug 13, 2023 9:35 AM (GMT+12:00) New Zealand</v>
      </c>
      <c r="E149" s="5" t="str">
        <f t="shared" si="31"/>
        <v>Aug 13, 2023 10:30 AM (GMT+12:00) New Zealand</v>
      </c>
    </row>
    <row r="150" spans="1:5" ht="15.75" x14ac:dyDescent="0.25">
      <c r="A150" s="3" t="s">
        <v>160</v>
      </c>
      <c r="B150" s="4">
        <v>16</v>
      </c>
      <c r="C150" s="3" t="s">
        <v>3</v>
      </c>
      <c r="D150" s="3" t="str">
        <f t="shared" si="30"/>
        <v>Aug 13, 2023 9:35 AM (GMT+12:00) New Zealand</v>
      </c>
      <c r="E150" s="3" t="str">
        <f t="shared" si="31"/>
        <v>Aug 13, 2023 10:30 AM (GMT+12:00) New Zealand</v>
      </c>
    </row>
  </sheetData>
  <pageMargins left="0.75" right="0.75" top="1" bottom="1" header="0.5" footer="0.5"/>
  <pageSetup orientation="portrait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Session 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conmat1</dc:creator>
  <cp:keywords/>
  <dc:description/>
  <cp:lastModifiedBy>conmat1</cp:lastModifiedBy>
  <dcterms:created xsi:type="dcterms:W3CDTF">2023-06-19T22:47:25Z</dcterms:created>
  <dcterms:modified xsi:type="dcterms:W3CDTF">2023-06-19T22:47:26Z</dcterms:modified>
  <cp:category/>
  <cp:contentStatus/>
</cp:coreProperties>
</file>