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G:\ConferenceMatters\GPCME\GPCME2023\Cvent\"/>
    </mc:Choice>
  </mc:AlternateContent>
  <xr:revisionPtr revIDLastSave="0" documentId="13_ncr:1_{B4500F10-D8F7-4C8C-A0D9-4E16510858C5}" xr6:coauthVersionLast="47" xr6:coauthVersionMax="47" xr10:uidLastSave="{00000000-0000-0000-0000-000000000000}"/>
  <bookViews>
    <workbookView xWindow="2625" yWindow="540" windowWidth="21480" windowHeight="14865" activeTab="1" xr2:uid="{00000000-000D-0000-FFFF-FFFF00000000}"/>
  </bookViews>
  <sheets>
    <sheet name="Session List" sheetId="2" r:id="rId1"/>
    <sheet name="Sheet1" sheetId="3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5" i="2" l="1"/>
  <c r="D205" i="2"/>
  <c r="E204" i="2"/>
  <c r="D204" i="2"/>
  <c r="E203" i="2"/>
  <c r="D203" i="2"/>
  <c r="E202" i="2"/>
  <c r="D202" i="2"/>
  <c r="E201" i="2"/>
  <c r="D201" i="2"/>
  <c r="E200" i="2"/>
  <c r="D200" i="2"/>
  <c r="E199" i="2"/>
  <c r="D199" i="2"/>
  <c r="E198" i="2"/>
  <c r="D198" i="2"/>
  <c r="E197" i="2"/>
  <c r="D197" i="2"/>
  <c r="E196" i="2"/>
  <c r="D196" i="2"/>
  <c r="E195" i="2"/>
  <c r="D195" i="2"/>
  <c r="E194" i="2"/>
  <c r="D194" i="2"/>
  <c r="E193" i="2"/>
  <c r="D193" i="2"/>
  <c r="E192" i="2"/>
  <c r="D192" i="2"/>
  <c r="E191" i="2"/>
  <c r="D191" i="2"/>
  <c r="E190" i="2"/>
  <c r="D190" i="2"/>
  <c r="E189" i="2"/>
  <c r="D189" i="2"/>
  <c r="E188" i="2"/>
  <c r="D188" i="2"/>
  <c r="E187" i="2"/>
  <c r="D187" i="2"/>
  <c r="E186" i="2"/>
  <c r="D186" i="2"/>
  <c r="E185" i="2"/>
  <c r="D185" i="2"/>
  <c r="E184" i="2"/>
  <c r="D184" i="2"/>
  <c r="E183" i="2"/>
  <c r="D183" i="2"/>
  <c r="E182" i="2"/>
  <c r="D182" i="2"/>
  <c r="E181" i="2"/>
  <c r="D181" i="2"/>
  <c r="E180" i="2"/>
  <c r="D180" i="2"/>
  <c r="E179" i="2"/>
  <c r="D179" i="2"/>
  <c r="E178" i="2"/>
  <c r="D178" i="2"/>
  <c r="E177" i="2"/>
  <c r="D177" i="2"/>
  <c r="E176" i="2"/>
  <c r="D176" i="2"/>
  <c r="E175" i="2"/>
  <c r="D175" i="2"/>
  <c r="E174" i="2"/>
  <c r="D174" i="2"/>
  <c r="E173" i="2"/>
  <c r="D173" i="2"/>
  <c r="E172" i="2"/>
  <c r="D172" i="2"/>
  <c r="E171" i="2"/>
  <c r="D171" i="2"/>
  <c r="E170" i="2"/>
  <c r="D170" i="2"/>
  <c r="E169" i="2"/>
  <c r="D169" i="2"/>
  <c r="E168" i="2"/>
  <c r="D168" i="2"/>
  <c r="E167" i="2"/>
  <c r="D167" i="2"/>
  <c r="E166" i="2"/>
  <c r="D166" i="2"/>
  <c r="E165" i="2"/>
  <c r="D165" i="2"/>
  <c r="E164" i="2"/>
  <c r="D164" i="2"/>
  <c r="E163" i="2"/>
  <c r="D163" i="2"/>
  <c r="E162" i="2"/>
  <c r="D162" i="2"/>
  <c r="E161" i="2"/>
  <c r="D161" i="2"/>
  <c r="E160" i="2"/>
  <c r="D160" i="2"/>
  <c r="E159" i="2"/>
  <c r="D159" i="2"/>
  <c r="E158" i="2"/>
  <c r="D158" i="2"/>
  <c r="E157" i="2"/>
  <c r="D157" i="2"/>
  <c r="E156" i="2"/>
  <c r="D156" i="2"/>
  <c r="E155" i="2"/>
  <c r="D155" i="2"/>
  <c r="E154" i="2"/>
  <c r="D154" i="2"/>
  <c r="E153" i="2"/>
  <c r="D153" i="2"/>
  <c r="E152" i="2"/>
  <c r="D152" i="2"/>
  <c r="E151" i="2"/>
  <c r="D151" i="2"/>
  <c r="E150" i="2"/>
  <c r="D150" i="2"/>
  <c r="E149" i="2"/>
  <c r="D149" i="2"/>
  <c r="E148" i="2"/>
  <c r="D148" i="2"/>
  <c r="E147" i="2"/>
  <c r="D147" i="2"/>
  <c r="E146" i="2"/>
  <c r="D146" i="2"/>
  <c r="E145" i="2"/>
  <c r="D145" i="2"/>
  <c r="E144" i="2"/>
  <c r="D144" i="2"/>
  <c r="E143" i="2"/>
  <c r="D143" i="2"/>
  <c r="E142" i="2"/>
  <c r="D142" i="2"/>
  <c r="E141" i="2"/>
  <c r="D141" i="2"/>
  <c r="E140" i="2"/>
  <c r="D140" i="2"/>
  <c r="E139" i="2"/>
  <c r="D139" i="2"/>
  <c r="E138" i="2"/>
  <c r="D138" i="2"/>
  <c r="E137" i="2"/>
  <c r="D137" i="2"/>
  <c r="E136" i="2"/>
  <c r="D136" i="2"/>
  <c r="E135" i="2"/>
  <c r="D135" i="2"/>
  <c r="E134" i="2"/>
  <c r="D134" i="2"/>
  <c r="E133" i="2"/>
  <c r="D133" i="2"/>
  <c r="E132" i="2"/>
  <c r="D132" i="2"/>
  <c r="E131" i="2"/>
  <c r="D131" i="2"/>
  <c r="E130" i="2"/>
  <c r="D130" i="2"/>
  <c r="E129" i="2"/>
  <c r="D129" i="2"/>
  <c r="E128" i="2"/>
  <c r="D128" i="2"/>
  <c r="E127" i="2"/>
  <c r="D127" i="2"/>
  <c r="E126" i="2"/>
  <c r="D126" i="2"/>
  <c r="E125" i="2"/>
  <c r="D125" i="2"/>
  <c r="E124" i="2"/>
  <c r="D124" i="2"/>
  <c r="E123" i="2"/>
  <c r="D123" i="2"/>
  <c r="E122" i="2"/>
  <c r="D122" i="2"/>
  <c r="E121" i="2"/>
  <c r="D121" i="2"/>
  <c r="E120" i="2"/>
  <c r="D120" i="2"/>
  <c r="E119" i="2"/>
  <c r="D119" i="2"/>
  <c r="E118" i="2"/>
  <c r="D118" i="2"/>
  <c r="E117" i="2"/>
  <c r="D117" i="2"/>
  <c r="E116" i="2"/>
  <c r="D116" i="2"/>
  <c r="E115" i="2"/>
  <c r="D115" i="2"/>
  <c r="E114" i="2"/>
  <c r="D114" i="2"/>
  <c r="E113" i="2"/>
  <c r="D113" i="2"/>
  <c r="E112" i="2"/>
  <c r="D112" i="2"/>
  <c r="E111" i="2"/>
  <c r="D111" i="2"/>
  <c r="E110" i="2"/>
  <c r="D110" i="2"/>
  <c r="E109" i="2"/>
  <c r="D109" i="2"/>
  <c r="E108" i="2"/>
  <c r="D108" i="2"/>
  <c r="E107" i="2"/>
  <c r="D107" i="2"/>
  <c r="E106" i="2"/>
  <c r="D106" i="2"/>
  <c r="E105" i="2"/>
  <c r="D105" i="2"/>
  <c r="E104" i="2"/>
  <c r="D104" i="2"/>
  <c r="E103" i="2"/>
  <c r="D103" i="2"/>
  <c r="E102" i="2"/>
  <c r="D102" i="2"/>
  <c r="E101" i="2"/>
  <c r="D101" i="2"/>
  <c r="E100" i="2"/>
  <c r="D100" i="2"/>
  <c r="E99" i="2"/>
  <c r="D99" i="2"/>
  <c r="E98" i="2"/>
  <c r="D98" i="2"/>
  <c r="E97" i="2"/>
  <c r="D97" i="2"/>
  <c r="E96" i="2"/>
  <c r="D96" i="2"/>
  <c r="E95" i="2"/>
  <c r="D95" i="2"/>
  <c r="E94" i="2"/>
  <c r="D94" i="2"/>
  <c r="E93" i="2"/>
  <c r="D93" i="2"/>
  <c r="E92" i="2"/>
  <c r="D92" i="2"/>
  <c r="E91" i="2"/>
  <c r="D91" i="2"/>
  <c r="E90" i="2"/>
  <c r="D90" i="2"/>
  <c r="E89" i="2"/>
  <c r="D89" i="2"/>
  <c r="E88" i="2"/>
  <c r="D88" i="2"/>
  <c r="E87" i="2"/>
  <c r="D87" i="2"/>
  <c r="E86" i="2"/>
  <c r="D86" i="2"/>
  <c r="E85" i="2"/>
  <c r="D85" i="2"/>
  <c r="E84" i="2"/>
  <c r="D84" i="2"/>
  <c r="E83" i="2"/>
  <c r="D83" i="2"/>
  <c r="E82" i="2"/>
  <c r="D82" i="2"/>
  <c r="E81" i="2"/>
  <c r="D81" i="2"/>
  <c r="E80" i="2"/>
  <c r="D80" i="2"/>
  <c r="E79" i="2"/>
  <c r="D79" i="2"/>
  <c r="E78" i="2"/>
  <c r="D78" i="2"/>
  <c r="E77" i="2"/>
  <c r="D77" i="2"/>
  <c r="E76" i="2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E65" i="2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  <c r="E2" i="2"/>
  <c r="D2" i="2"/>
</calcChain>
</file>

<file path=xl/sharedStrings.xml><?xml version="1.0" encoding="utf-8"?>
<sst xmlns="http://schemas.openxmlformats.org/spreadsheetml/2006/main" count="1234" uniqueCount="285">
  <si>
    <t>WS #1: Introduction to Long Acting Contraception 101</t>
  </si>
  <si>
    <t>Room 1</t>
  </si>
  <si>
    <t>WS #2: New Meds for T2D that Lower CVD Risk - What, Why, Who for and How?</t>
  </si>
  <si>
    <t>Room 2</t>
  </si>
  <si>
    <t>WS #3: Dermoscopy Workshop Part 1</t>
  </si>
  <si>
    <t>Room 5</t>
  </si>
  <si>
    <t>WS #5: Musculoskeletal Medicine 1</t>
  </si>
  <si>
    <t>Room 4</t>
  </si>
  <si>
    <t>WS #6: GP Surgery - Part 1 - Basic Skills</t>
  </si>
  <si>
    <t>Room 3</t>
  </si>
  <si>
    <t>WS #7: CORE Advanced Course (with exam)</t>
  </si>
  <si>
    <t>ACLS Room</t>
  </si>
  <si>
    <t>WS #10: Lifestyle Modification Conversation - How Do You Talk About Weight?</t>
  </si>
  <si>
    <t>WS #11: Dermoscopy Workshop Part 2</t>
  </si>
  <si>
    <t>WS #13: Musculoskeletal Medicine 2</t>
  </si>
  <si>
    <t>WS #14:  GP Surgery - Part 2 - Advanced</t>
  </si>
  <si>
    <t>WS #9: Abnormal Uterine Bleeding +Mirena+Pipelle</t>
  </si>
  <si>
    <t>WS #17: Pumps, Pens, Sensors and other Gadgets - Let’s Get Practical!</t>
  </si>
  <si>
    <t>WS #18: Dermoscopy Workshop Part 1 (Repeated)</t>
  </si>
  <si>
    <t>WS #19: MRI Referral Training for GPs</t>
  </si>
  <si>
    <t>Room 8</t>
  </si>
  <si>
    <t>WS #20: Musculoskeletal Medicine 3</t>
  </si>
  <si>
    <t>WS #21: How to Prescribe Medicinal Cannabis</t>
  </si>
  <si>
    <t>WS #24: Challenges in Diabetes Management - Case based discussion.</t>
  </si>
  <si>
    <t>WS #25: Dermoscopy Workshop Part 2 (Repeated)</t>
  </si>
  <si>
    <t>WS #26: MRI Referral Training for GPs (Repeated)</t>
  </si>
  <si>
    <t>WS #27: Musculoskeletal Medicine 4</t>
  </si>
  <si>
    <t>WS #28: How to Prescribe Medicinal Cannabis (Repeated)</t>
  </si>
  <si>
    <t>WS30 Forum: COVID-19 Variant Soup – The Impact on Primary Care (120mins, not repeated)</t>
  </si>
  <si>
    <t>Room 12</t>
  </si>
  <si>
    <t>WS31 Retirement Planning: The Prognosis for a Medical Practitioner</t>
  </si>
  <si>
    <t>Room 10</t>
  </si>
  <si>
    <t>WS32 How to Read an Audiogram. A Case Study Approach to Managing Common Ear Conditions</t>
  </si>
  <si>
    <t>Room 7</t>
  </si>
  <si>
    <t>WS33 Mental Health Triage and Escalation</t>
  </si>
  <si>
    <t>WS34 Insomnia</t>
  </si>
  <si>
    <t>Room 11</t>
  </si>
  <si>
    <t>WS35 Choosing Wisely in Dermatology</t>
  </si>
  <si>
    <t>WS36 The Role of Ketamine Assisted Therapy to Manage Depression/Suicidality</t>
  </si>
  <si>
    <t>Room 6</t>
  </si>
  <si>
    <t>WS37 A Guide to Bone and Soft Tissue Sarcoma and North Island Referral Pathways</t>
  </si>
  <si>
    <t>WS38 Clinical Indications of CBD Use- Case Studies</t>
  </si>
  <si>
    <t>WS39 Long Acting Contraception Masterclass - Case Studies</t>
  </si>
  <si>
    <t>WS40 Financial Fitness for Health Professionals</t>
  </si>
  <si>
    <t>WS41 Retirement Planning: The Prognosis for a Medical Practitioner (Repeated)</t>
  </si>
  <si>
    <t>WS42 How to Read an Audiogram. A Case Study Approach to Managing Common Ear Conditions (Repeated)</t>
  </si>
  <si>
    <t>WS43 Mental Health Triage and Escalation (Repeated)</t>
  </si>
  <si>
    <t>WS44 Insomnia (Repeated)</t>
  </si>
  <si>
    <t>WS45 Choosing Wisely in Dermatology (Repeated)</t>
  </si>
  <si>
    <t>WS46 The Role of Ketamine Assisted Therapy to Manage Depression/Suicidality (Repeated)</t>
  </si>
  <si>
    <t>WS47 A Guide to Bone and Soft Tissue Sarcoma and North Island Referral Pathways (Repeated)</t>
  </si>
  <si>
    <t>WS48 Clinical Indications of CBD Use- Case Studies (Repeated)</t>
  </si>
  <si>
    <t>WS49 Long Acting Contraception Masterclass - Case Studies (Repeated)</t>
  </si>
  <si>
    <t>WS50 Financial Fitness for Health Professionals (Repeated)</t>
  </si>
  <si>
    <t>WS50 Forum: Respiratory and Vaccination Medicine (120mins, not repeated)</t>
  </si>
  <si>
    <t>WS51 How to Manage a Patient with a Parotid Swelling</t>
  </si>
  <si>
    <t>WS52 Bridging the Gap - What Questions do you have for the Southern Cross HealthcareMedical Advisor?</t>
  </si>
  <si>
    <t>WS53 Medtech Evolution: Securing and Managing Your Clinical Data</t>
  </si>
  <si>
    <t>WS54 Ensuring Your Retirement Funds Last as Long as You Do</t>
  </si>
  <si>
    <t>WS55 Integrative Medicine for Beginners…. A General Overview</t>
  </si>
  <si>
    <t>WS56 Sharing Innovations and Joy with Green Prescriptions</t>
  </si>
  <si>
    <t>Room 9</t>
  </si>
  <si>
    <t>WS57 Better Left Unsaid? How to Address a Patient’s Weight Without Causing Offence</t>
  </si>
  <si>
    <t>WS58 Sexualised Behaviour in Children - Should I Worry?</t>
  </si>
  <si>
    <t>WS59 Topical Treatments for AKs and Non Melanoma Skin Cancer</t>
  </si>
  <si>
    <t>WS60 Unleashing the Power of Behaviour Change: A Practical Guide</t>
  </si>
  <si>
    <t>WS61 Updates on Long Covid and Tips for Managing Post Viral illnesses</t>
  </si>
  <si>
    <t>WS63 How to Manage a Patient with a Parotid Swelling (Repeated)</t>
  </si>
  <si>
    <t>WS64 Bridging the Gap - What Questions do you have for the Southern CrossMedical Advisor? (Repeated)</t>
  </si>
  <si>
    <t>WS65 Medtech Evolution: Securing and Managing Your Clinical Data (Repeated)</t>
  </si>
  <si>
    <t>WS66 Ensuring Your Retirement Funds Last as Long as You Do (Repeated)</t>
  </si>
  <si>
    <t>WS67 Integrative Medicine for Beginners…. A General Overview (Repeated)</t>
  </si>
  <si>
    <t>WS68 Sharing Innovations and Joy with Green Prescriptions (Repeated)</t>
  </si>
  <si>
    <t>WS69 Better Left Unsaid? How to Address a Patient’s Weight Without Causing Offence (Repeated)</t>
  </si>
  <si>
    <t>WS70 Sexualised Behaviour in Children - Should I Worry? (Repeated)</t>
  </si>
  <si>
    <t>WS71 Topical Treatments for AKs and Non Melanoma Skin Cancer (Repeated)</t>
  </si>
  <si>
    <t>WS72 Unleashing the Power of Behaviour Change: A Practical Guide (Repeated)</t>
  </si>
  <si>
    <t>WS73 Updates on Long Covid and Tips for Managing Post Viral illnesses (Repeated)</t>
  </si>
  <si>
    <t>WS80 Forum: Nutrition - Something New to Chew On (120mins, not repeated)</t>
  </si>
  <si>
    <t>WS81 Capacity Assessment in Older Adults</t>
  </si>
  <si>
    <t>WS82 What is New in Endoscopy in 2023</t>
  </si>
  <si>
    <t>WS83 SGLT-2 Inhibitors, CKD, Diabetes and the Role of Salt Restriction and Diuretics</t>
  </si>
  <si>
    <t>WS84 Metabolic Strategies in Healthcare</t>
  </si>
  <si>
    <t>WS85 ECG Interpretation</t>
  </si>
  <si>
    <t>WS86 Effects of Endometritis on Infertility: When to Refer?</t>
  </si>
  <si>
    <t>WS87 Staying Upright and Independent in Aging</t>
  </si>
  <si>
    <t>WS88 A Dermatologist's View of Vulval Disease</t>
  </si>
  <si>
    <t>WS89 Differentiating the Top 5 GP Shoulder Presentations (Maximum 30 pax)</t>
  </si>
  <si>
    <t>WS90 Mild Cognitive Impairment - Staving off Dementia!</t>
  </si>
  <si>
    <t>WS91 How Green Cross Health Runs a More Efficient, High Performing Clinic in 2023</t>
  </si>
  <si>
    <t>WS100 A Dermatologist's View of Vulval Disease (Repeated)</t>
  </si>
  <si>
    <t>WS101 Differentiating the Top 5 GP Shoulder Presentations (Maximum 30 pax) (Repeated)</t>
  </si>
  <si>
    <t>WS102 Mild Cognitive Impairment - Staving off Dementia! (Repeated)</t>
  </si>
  <si>
    <t>WS103 How Green Cross Health Runs a More Efficient, High Performing Clinic in 2023 (Repeated)</t>
  </si>
  <si>
    <t>WS93 Capacity Assessment in Older Adults (Repeated)</t>
  </si>
  <si>
    <t>WS94 What is New in Endoscopy in 2023 (Repeated)</t>
  </si>
  <si>
    <t>WS95 SGLT-2 Inhibitors, CKD, Diabetes and the Role of Salt Restriction and Diuretics (Repeated)</t>
  </si>
  <si>
    <t>WS96 Metabolic Strategies in Healthcare (Repeated)</t>
  </si>
  <si>
    <t>WS97 ECG Interpretation (Repeated)</t>
  </si>
  <si>
    <t>WS98 Effects of Endometritis on Infertility: When to Refer? (Repeated)</t>
  </si>
  <si>
    <t>WS99 Staying Upright and Independent in Aging (Repeated)</t>
  </si>
  <si>
    <t>WS105 Forum: Cancer Cares (120mins, not repeated)</t>
  </si>
  <si>
    <t>WS106 Update on the Trust and Tax Environment</t>
  </si>
  <si>
    <t>WS107 How to Improve the Value of Your Practice</t>
  </si>
  <si>
    <t>WS108 How to Eat Your Drugs; Nutraceuticals and Longevity</t>
  </si>
  <si>
    <t>WS109 Unravelling the Cause of Anaemia</t>
  </si>
  <si>
    <t>WS110 Fertility and Egg Freezing - Be Better Informed</t>
  </si>
  <si>
    <t>WS111 MRI Referral Pathways and Interpreting MRI Reports</t>
  </si>
  <si>
    <t>WS112 Mental Fitness Mastery: Practical tools for GP success</t>
  </si>
  <si>
    <t>WS113 Abnormal LFTs Case Studies</t>
  </si>
  <si>
    <t>WS114 What's New for GPs at the ACC?</t>
  </si>
  <si>
    <t>WS115 What are Low Carb and Ketogenic Diets? A Practical Workshop, Skills and Resources</t>
  </si>
  <si>
    <t>WS116 Sex, Drugs, Alcohol and Other Ways to Get Into Trouble</t>
  </si>
  <si>
    <t>WS118 Update on the Trust and Tax Environment (Repeated)</t>
  </si>
  <si>
    <t>WS119 How to Improve the Value of Your Practice (Repeated)</t>
  </si>
  <si>
    <t>WS120 How to Eat Your Drugs; Nutraceuticals and Longevity (Repeated)</t>
  </si>
  <si>
    <t>WS121 Unravelling the Cause of Anaemia (Repeated)</t>
  </si>
  <si>
    <t>WS122 Fertility and Egg Freezing - Be Better Informed (Repeated)</t>
  </si>
  <si>
    <t>WS123 MRI Referral Pathways and Interpreting MRI Report (Repeated)</t>
  </si>
  <si>
    <t>WS124 Mental Fitness Mastery: Practical tools for GP success (Repeated)</t>
  </si>
  <si>
    <t>WS125 Abnormal LFTs Case Studies (Repeated)</t>
  </si>
  <si>
    <t>WS126 What's New for GPs at the ACC? (Repeated)</t>
  </si>
  <si>
    <t>WS127 What are Low Carb and Ketogenic Diets? A Practical Workshop, Skills and Resources (Repeated)</t>
  </si>
  <si>
    <t>WS128 Sex, Drugs, Alcohol and Other Ways to Get Into Trouble (Repeated)</t>
  </si>
  <si>
    <t>WS130 Forum: Skin Cancer (120mins, not repeated)</t>
  </si>
  <si>
    <t>WS131 The ABC of AF</t>
  </si>
  <si>
    <t>WS132 Geriatric Pyschopharmacology</t>
  </si>
  <si>
    <t>WS133 Workplace Bullying</t>
  </si>
  <si>
    <t>WS134 Around the World in 60 Minutes</t>
  </si>
  <si>
    <t>WS135 Renal Case Studies</t>
  </si>
  <si>
    <t>WS136 How to Manage a Patient with a Thyroid Nodule</t>
  </si>
  <si>
    <t>WS137 Advanced Breast Imaging - contrast enhanced MMGs, MRI, US, 2-D v. 3-D</t>
  </si>
  <si>
    <t>WS138 Making Mountains into Molehills - What Goes on in Professional Supervision</t>
  </si>
  <si>
    <t>WS139 Simple CBT Tools to Contain Depression and Anxiety in Primary Practice</t>
  </si>
  <si>
    <t>WS140 Travel Medicine Update: Emerging and Re-Emerging Infectious Diseases</t>
  </si>
  <si>
    <t>WS141 Cerebral Palsy through the Lifespan</t>
  </si>
  <si>
    <t>WS143 The ABC of AF (Repeated)</t>
  </si>
  <si>
    <t>WS144 Geriatric Pyschopharmacology (Repeated)</t>
  </si>
  <si>
    <t>WS145 Workplace Bullying (Repeated)</t>
  </si>
  <si>
    <t>WS146 Around the World in 60 Minutes (Repeated)</t>
  </si>
  <si>
    <t>WS147 Renal Case Studies (Repeated)</t>
  </si>
  <si>
    <t>WS148 How to Manage a Patient with a Thyroid Nodule (Repeated)</t>
  </si>
  <si>
    <t>WS149 Advanced Breast Imaging - contrast enhanced MMGs, MRI, US, 2-D v. 3-D (Repeated)</t>
  </si>
  <si>
    <t>WS150 Making Mountains into Molehills - What Goes on in Professional Supervision (Repeated)</t>
  </si>
  <si>
    <t>WS151 Simple CBT Tools to Contain Depression and Anxiety in Primary Practice (Repeated)</t>
  </si>
  <si>
    <t>WS152 Travel Medicine Update: Emerging and Re-Emerging Infectious Diseases (Repeated)</t>
  </si>
  <si>
    <t>WS153 Cerebral Palsy through the Lifespan (Repeated)</t>
  </si>
  <si>
    <t>WS155 Forum: What’s New in Bowel Cancer Care? (120mins, not repeated)</t>
  </si>
  <si>
    <t>WS156 Navigating the Modern Medico-legal Landscape</t>
  </si>
  <si>
    <t>WS157 Buying Into Your First Practice - Avoiding the Pitfalls</t>
  </si>
  <si>
    <t>WS158 Diabetes Reversal - Putting it into Practice</t>
  </si>
  <si>
    <t>WS159 Addressing the Cause of Chronic Illness</t>
  </si>
  <si>
    <t>WS160 Mindfulness</t>
  </si>
  <si>
    <t>WS161 Case Studies on Anticoagulation</t>
  </si>
  <si>
    <t>WS162 The Whole Plant and Nothing but the Plant- Medicinal Cannabis Case Studies</t>
  </si>
  <si>
    <t>WS163 Supporting Communities by Partnering with GPs</t>
  </si>
  <si>
    <t>WS164 Genomes, Sequences, Health and Pharmacogenetics - Applications, Research and the Future</t>
  </si>
  <si>
    <t>WS165 Mental Health Risk Assessment in Primary Care</t>
  </si>
  <si>
    <t>WS166 Work and Wellbeing</t>
  </si>
  <si>
    <t>WS168 Navigating the Modern Medico-legal Landscape (Repeated)</t>
  </si>
  <si>
    <t>WS169 Buying Into Your First Practice - Avoiding the Pitfalls (Repeated)</t>
  </si>
  <si>
    <t>WS170 Diabetes Reversal - Putting it into Practice (Repeated)</t>
  </si>
  <si>
    <t>WS171 Addressing the Cause of Chronic Illness (Repeated)</t>
  </si>
  <si>
    <t>WS172 Mindfulness (Repeated)</t>
  </si>
  <si>
    <t>WS173 Case Studies on Anticoagulation (Repeated)</t>
  </si>
  <si>
    <t>WS174 The Whole Plant and Nothing but the Plant- Medicinal Cannabis Case Studies (Repeated)</t>
  </si>
  <si>
    <t>WS175 Supporting Communities by Partnering with GPs (Repeated)</t>
  </si>
  <si>
    <t>WS176 Genomes, Sequences, Health and Pharmacogenetics (Repeated)</t>
  </si>
  <si>
    <t>WS177 Mental Health Risk Assessment in Primary Care (Repeated)</t>
  </si>
  <si>
    <t>WS178 Work and Wellbeing (Repeated)</t>
  </si>
  <si>
    <t>WS180 PA's in Aotearoa: Helping to Solve the GP Crisis</t>
  </si>
  <si>
    <t>WS181 Nutrition Needs in Cancer</t>
  </si>
  <si>
    <t>WS182 What to Do When the First Anti-depressant You Prescribe Doesn’t Work</t>
  </si>
  <si>
    <t>WS183 Simple Actionable Nutrition Messages and Intervention</t>
  </si>
  <si>
    <t>WS184 New Hearing Technologies and Funding Updates</t>
  </si>
  <si>
    <t>WS185 Multi-disciplinary Evaluation of Groin Pain</t>
  </si>
  <si>
    <t>WS186 Heavy Vaginal Bleeding (supported Hologic)</t>
  </si>
  <si>
    <t>WS187 Point of Care and Rapid Diagnostics</t>
  </si>
  <si>
    <t>WS188 Better Sleep Healthcare for Less: It Can Be Done</t>
  </si>
  <si>
    <t>WS189 Medical Nutritional Therapies in General Practice</t>
  </si>
  <si>
    <t>WS190 Coeliac Disease the Chameleon of Intestinal Issues</t>
  </si>
  <si>
    <t>WS191 Digital Tools and Cybersecurity</t>
  </si>
  <si>
    <t>WS192 PA's in Aotearoa: Helping to Solve the GP Crisis (Repeated)</t>
  </si>
  <si>
    <t>WS193 Nutrition Needs in Cancer (Repeated)</t>
  </si>
  <si>
    <t>WS194 What to Do When the First Anti-depressant You Prescribe Doesn’t Work (Repeated)</t>
  </si>
  <si>
    <t>WS195 Simple Actionable Nutrition Messages and Intervention (Repeated)</t>
  </si>
  <si>
    <t>WS196 New Hearing Technologies and Funding Updates (Repeated)</t>
  </si>
  <si>
    <t>WS197 Multi-disciplinary Evaluation of Groin Pain (Repeated)</t>
  </si>
  <si>
    <t>WS198 Heavy Vaginal Bleeding (supported Hologic) (Repeated)</t>
  </si>
  <si>
    <t>WS199 Point of Care and Rapid Diagnostics (Repeated)</t>
  </si>
  <si>
    <t>WS200 Better Sleep Healthcare for Less: It Can Be Done (Repeated)</t>
  </si>
  <si>
    <t>WS201 Medical Nutritional Therapies in General Practice (Repeated)</t>
  </si>
  <si>
    <t>WS202 Coeliac Disease the Chameleon of Intestinal Issues (Repeated)</t>
  </si>
  <si>
    <t>WS203 Digital Tools and Cybersecurity (Repeated)</t>
  </si>
  <si>
    <t>WS204 Forum: Optimising Management of Heart Failure in the Community (120mins, not repeated)</t>
  </si>
  <si>
    <t>WS205 Psychodynamic Aspects of 'Dealing with the Difficult Patient'</t>
  </si>
  <si>
    <t>WS206 Issues with Ovarian Cysts and Fibroids</t>
  </si>
  <si>
    <t>WS207 Tips on Valuing, Buying and Selling a Practice</t>
  </si>
  <si>
    <t>WS208 Digital Health- Improved Community Access and for Whanau to GPs</t>
  </si>
  <si>
    <t>WS209 Resolving Digestive Disorders and Allergies</t>
  </si>
  <si>
    <t>WS210 Managing Heartsinks - Chronic Fatigue and Fibromyalgia</t>
  </si>
  <si>
    <t>WS211 Kickstart a Career in Cosmetic Medicine</t>
  </si>
  <si>
    <t>WS212 Travel Medicine: Pre-travel Vaccinations Update; the Old and the New</t>
  </si>
  <si>
    <t>WS213 Acne - How a Dermatologist Approaches It</t>
  </si>
  <si>
    <t>WS214 Lumps in the Throat and Sinuses: Are They Real?</t>
  </si>
  <si>
    <t>WS215 Gene-editing to Permanently Lower LDL Cholesterol</t>
  </si>
  <si>
    <t>WS217 Psychodynamic Aspects of 'Dealing with the Difficult Patient' (Repeated)</t>
  </si>
  <si>
    <t>WS218 Issues with Ovarian Cysts and Fibroids (Repeated)</t>
  </si>
  <si>
    <t>WS219 Tips on Valuing, Buying and Selling a Practice (Repeated)</t>
  </si>
  <si>
    <t>WS220 Digital Health- Improved Community Access and for Whanau to GPs (Repeated)</t>
  </si>
  <si>
    <t>WS221 Resolving Digestive Disorders and Allergies (Repeated)</t>
  </si>
  <si>
    <t>WS222 Managing Heartsinks - Chronic Fatigue and Fibromyalgia (Repeated)</t>
  </si>
  <si>
    <t>WS223 Kickstart a Career in Cosmetic Medicine (Repeated)</t>
  </si>
  <si>
    <t>WS224 Travel Medicine: Pre-travel Vaccinations Update; the Old and the New (Repeated)</t>
  </si>
  <si>
    <t>WS225 Acne - How a Dermatologist Approaches It (Repeated)</t>
  </si>
  <si>
    <t>WS226 Lumps in the Throat and Sinuses: Are They Real? (Repeated)</t>
  </si>
  <si>
    <t>WS227 Gene-editing to Permanently Lower LDL Cholesterol (Repeated)</t>
  </si>
  <si>
    <t>Session Name</t>
  </si>
  <si>
    <t>Registered</t>
  </si>
  <si>
    <t>Session Code</t>
  </si>
  <si>
    <t>Session Start Date/Time</t>
  </si>
  <si>
    <t>Session End Date/Time</t>
  </si>
  <si>
    <t>Jun 8, 2023 8:30 AM</t>
  </si>
  <si>
    <t>Jun 8, 2023 10:30 AM</t>
  </si>
  <si>
    <t>Jun 8, 2023 6:30 PM</t>
  </si>
  <si>
    <t>Jun 8, 2023 11:00 AM</t>
  </si>
  <si>
    <t>Jun 8, 2023 1:00 PM</t>
  </si>
  <si>
    <t>Jun 8, 2023 2:00 PM</t>
  </si>
  <si>
    <t>Jun 8, 2023 4:00 PM</t>
  </si>
  <si>
    <t>Jun 8, 2023 4:30 PM</t>
  </si>
  <si>
    <t>Jun 9, 2023 11:00 AM</t>
  </si>
  <si>
    <t>Jun 9, 2023 1:00 PM</t>
  </si>
  <si>
    <t>Jun 9, 2023 11:55 AM</t>
  </si>
  <si>
    <t>Jun 9, 2023 12:05 PM</t>
  </si>
  <si>
    <t>Jun 9, 2023 2:00 PM</t>
  </si>
  <si>
    <t>Jun 9, 2023 4:00 PM</t>
  </si>
  <si>
    <t>Jun 9, 2023 2:55 PM</t>
  </si>
  <si>
    <t>Jun 9, 2023 3:05 PM</t>
  </si>
  <si>
    <t>Jun 9, 2023 4:30 PM</t>
  </si>
  <si>
    <t>Jun 9, 2023 6:30 PM</t>
  </si>
  <si>
    <t>Jun 9, 2023 5:25 PM</t>
  </si>
  <si>
    <t>Jun 9, 2023 5:35 PM</t>
  </si>
  <si>
    <t>Jun 10, 2023 8:30 AM</t>
  </si>
  <si>
    <t>Jun 10, 2023 10:30 AM</t>
  </si>
  <si>
    <t>Jun 10, 2023 9:25 AM</t>
  </si>
  <si>
    <t>Jun 10, 2023 9:35 AM</t>
  </si>
  <si>
    <t>Jun 10, 2023 11:00 AM</t>
  </si>
  <si>
    <t>Jun 10, 2023 1:00 PM</t>
  </si>
  <si>
    <t>Jun 10, 2023 11:55 AM</t>
  </si>
  <si>
    <t>Jun 10, 2023 12:05 PM</t>
  </si>
  <si>
    <t>Jun 10, 2023 2:00 PM</t>
  </si>
  <si>
    <t>Jun 10, 2023 4:00 PM</t>
  </si>
  <si>
    <t>Jun 10, 2023 2:55 PM</t>
  </si>
  <si>
    <t>Jun 10, 2023 3:05 PM</t>
  </si>
  <si>
    <t>Jun 10, 2023 4:30 PM</t>
  </si>
  <si>
    <t>Jun 10, 2023 5:25 PM</t>
  </si>
  <si>
    <t>Jun 10, 2023 5:35 PM</t>
  </si>
  <si>
    <t>Jun 10, 2023 6:30 PM</t>
  </si>
  <si>
    <t>Jun 11, 2023 8:30 AM</t>
  </si>
  <si>
    <t>Jun 11, 2023 10:30 AM</t>
  </si>
  <si>
    <t>Jun 11, 2023 9:25 AM</t>
  </si>
  <si>
    <t>Jun 11, 2023 9:35 AM</t>
  </si>
  <si>
    <t>Room</t>
  </si>
  <si>
    <t>WS1 Introduction to Long Acting Contraception 101</t>
  </si>
  <si>
    <t>WS2 New Meds for T2D that Lower CVD Risk - What, Why, Who for and How?</t>
  </si>
  <si>
    <t>WS3 Dermoscopy Workshop Part 1</t>
  </si>
  <si>
    <t>WS5 Musculoskeletal Medicine 1</t>
  </si>
  <si>
    <t>WS6 GP Surgery - Part 1 - Basic Skills</t>
  </si>
  <si>
    <t>WS7 CORE Advanced Course (with exam)</t>
  </si>
  <si>
    <t>WS9 Abnormal Uterine Bleeding +Mirena+Pipelle</t>
  </si>
  <si>
    <t>WS10 Lifestyle Modification Conversation - How Do You Talk About Weight?</t>
  </si>
  <si>
    <t>WS11 Dermoscopy Workshop Part 2</t>
  </si>
  <si>
    <t>WS13 Musculoskeletal Medicine 2</t>
  </si>
  <si>
    <t>WS14  GP Surgery - Part 2 - Advanced</t>
  </si>
  <si>
    <t>WS17 Pumps, Pens, Sensors and other Gadgets - Let’s Get Practical!</t>
  </si>
  <si>
    <t>WS18 Dermoscopy Workshop Part 1 (Repeated)</t>
  </si>
  <si>
    <t>WS19 MRI Referral Training for GPs</t>
  </si>
  <si>
    <t>WS20 Musculoskeletal Medicine 3</t>
  </si>
  <si>
    <t>WS21 How to Prescribe Medicinal Cannabis</t>
  </si>
  <si>
    <t>WS24 Challenges in Diabetes Management - Case based discussion.</t>
  </si>
  <si>
    <t>WS25 Dermoscopy Workshop Part 2 (Repeated)</t>
  </si>
  <si>
    <t>WS26 MRI Referral Training for GPs (Repeated)</t>
  </si>
  <si>
    <t>WS27 Musculoskeletal Medicine 4</t>
  </si>
  <si>
    <t>WS28 How to Prescribe Medicinal Cannabis (Repeated)</t>
  </si>
  <si>
    <t>Workshop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</si>
</sst>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0"/>
      <color theme="1"/>
      <name val="Arial"/>
      <family val="2"/>
    </font>
    <font>
      <b/>
      <sz val="13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6">
    <xf numFmtId="0" fontId="0" fillId="0" borderId="0" xfId="0"/>
    <xf numFmtId="49" fontId="2" fillId="0" borderId="0" xfId="0" applyNumberFormat="1" applyFont="1" applyAlignment="1">
      <alignment wrapText="1"/>
    </xf>
    <xf numFmtId="3" fontId="2" fillId="0" borderId="0" xfId="0" applyNumberFormat="1" applyFont="1"/>
    <xf numFmtId="49" fontId="2" fillId="2" borderId="0" xfId="0" applyNumberFormat="1" applyFont="1" applyFill="1" applyAlignment="1">
      <alignment wrapText="1"/>
    </xf>
    <xf numFmtId="3" fontId="2" fillId="2" borderId="0" xfId="0" applyNumberFormat="1" applyFont="1" applyFill="1"/>
    <xf numFmtId="0" fontId="1" fillId="0" borderId="1" xfId="0" applyFont="1" applyBorder="1" applyAlignment="1">
      <alignment vertical="center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05" totalsRowShown="0">
  <autoFilter ref="A1:E205" xr:uid="{00000000-0009-0000-0100-000001000000}"/>
  <tableColumns count="5">
    <tableColumn id="1" xr3:uid="{00000000-0010-0000-0000-000001000000}" name="Session Name"/>
    <tableColumn id="2" xr3:uid="{00000000-0010-0000-0000-000002000000}" name="Registered"/>
    <tableColumn id="3" xr3:uid="{00000000-0010-0000-0000-000003000000}" name="Session Code"/>
    <tableColumn id="4" xr3:uid="{00000000-0010-0000-0000-000004000000}" name="Session Start Date/Time"/>
    <tableColumn id="5" xr3:uid="{00000000-0010-0000-0000-000005000000}" name="Session End Date/Tim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5"/>
  <sheetViews>
    <sheetView workbookViewId="0">
      <selection sqref="A1:XFD1048576"/>
    </sheetView>
  </sheetViews>
  <sheetFormatPr defaultRowHeight="12.75" x14ac:dyDescent="0.2"/>
  <cols>
    <col min="1" max="1" width="27.42578125" customWidth="1"/>
    <col min="2" max="2" width="64" customWidth="1"/>
    <col min="3" max="5" width="27.42578125" customWidth="1"/>
  </cols>
  <sheetData>
    <row r="1" spans="1:5" ht="17.25" x14ac:dyDescent="0.2">
      <c r="A1" s="5" t="s">
        <v>217</v>
      </c>
      <c r="B1" s="5" t="s">
        <v>218</v>
      </c>
      <c r="C1" s="5" t="s">
        <v>219</v>
      </c>
      <c r="D1" s="5" t="s">
        <v>220</v>
      </c>
      <c r="E1" s="5" t="s">
        <v>221</v>
      </c>
    </row>
    <row r="2" spans="1:5" ht="31.5" x14ac:dyDescent="0.25">
      <c r="A2" s="1" t="s">
        <v>0</v>
      </c>
      <c r="B2" s="2">
        <v>14</v>
      </c>
      <c r="C2" s="1" t="s">
        <v>1</v>
      </c>
      <c r="D2" s="1" t="str">
        <f t="shared" ref="D2:D7" si="0">CONCATENATE(TEXT(DATE(2023,6,8)+TIME(8,30,0),"MMM D, YYYY h:mm AM/PM")," ","(GMT+12:00) New Zealand")</f>
        <v>Jun 8, 2023 8:30 AM (GMT+12:00) New Zealand</v>
      </c>
      <c r="E2" s="1" t="str">
        <f>CONCATENATE(TEXT(DATE(2023,6,8)+TIME(10,30,0),"MMM D, YYYY h:mm AM/PM")," ","(GMT+12:00) New Zealand")</f>
        <v>Jun 8, 2023 10:30 AM (GMT+12:00) New Zealand</v>
      </c>
    </row>
    <row r="3" spans="1:5" ht="63" x14ac:dyDescent="0.25">
      <c r="A3" s="3" t="s">
        <v>2</v>
      </c>
      <c r="B3" s="4">
        <v>18</v>
      </c>
      <c r="C3" s="3" t="s">
        <v>3</v>
      </c>
      <c r="D3" s="3" t="str">
        <f t="shared" si="0"/>
        <v>Jun 8, 2023 8:30 AM (GMT+12:00) New Zealand</v>
      </c>
      <c r="E3" s="3" t="str">
        <f>CONCATENATE(TEXT(DATE(2023,6,8)+TIME(10,30,0),"MMM D, YYYY h:mm AM/PM")," ","(GMT+12:00) New Zealand")</f>
        <v>Jun 8, 2023 10:30 AM (GMT+12:00) New Zealand</v>
      </c>
    </row>
    <row r="4" spans="1:5" ht="31.5" x14ac:dyDescent="0.25">
      <c r="A4" s="1" t="s">
        <v>4</v>
      </c>
      <c r="B4" s="2">
        <v>13</v>
      </c>
      <c r="C4" s="1" t="s">
        <v>5</v>
      </c>
      <c r="D4" s="1" t="str">
        <f t="shared" si="0"/>
        <v>Jun 8, 2023 8:30 AM (GMT+12:00) New Zealand</v>
      </c>
      <c r="E4" s="1" t="str">
        <f>CONCATENATE(TEXT(DATE(2023,6,8)+TIME(10,30,0),"MMM D, YYYY h:mm AM/PM")," ","(GMT+12:00) New Zealand")</f>
        <v>Jun 8, 2023 10:30 AM (GMT+12:00) New Zealand</v>
      </c>
    </row>
    <row r="5" spans="1:5" ht="31.5" x14ac:dyDescent="0.25">
      <c r="A5" s="3" t="s">
        <v>6</v>
      </c>
      <c r="B5" s="4">
        <v>18</v>
      </c>
      <c r="C5" s="3" t="s">
        <v>7</v>
      </c>
      <c r="D5" s="3" t="str">
        <f t="shared" si="0"/>
        <v>Jun 8, 2023 8:30 AM (GMT+12:00) New Zealand</v>
      </c>
      <c r="E5" s="3" t="str">
        <f>CONCATENATE(TEXT(DATE(2023,6,8)+TIME(10,30,0),"MMM D, YYYY h:mm AM/PM")," ","(GMT+12:00) New Zealand")</f>
        <v>Jun 8, 2023 10:30 AM (GMT+12:00) New Zealand</v>
      </c>
    </row>
    <row r="6" spans="1:5" ht="31.5" x14ac:dyDescent="0.25">
      <c r="A6" s="1" t="s">
        <v>8</v>
      </c>
      <c r="B6" s="2">
        <v>25</v>
      </c>
      <c r="C6" s="1" t="s">
        <v>9</v>
      </c>
      <c r="D6" s="1" t="str">
        <f t="shared" si="0"/>
        <v>Jun 8, 2023 8:30 AM (GMT+12:00) New Zealand</v>
      </c>
      <c r="E6" s="1" t="str">
        <f>CONCATENATE(TEXT(DATE(2023,6,8)+TIME(10,30,0),"MMM D, YYYY h:mm AM/PM")," ","(GMT+12:00) New Zealand")</f>
        <v>Jun 8, 2023 10:30 AM (GMT+12:00) New Zealand</v>
      </c>
    </row>
    <row r="7" spans="1:5" ht="31.5" x14ac:dyDescent="0.25">
      <c r="A7" s="3" t="s">
        <v>10</v>
      </c>
      <c r="B7" s="4">
        <v>12</v>
      </c>
      <c r="C7" s="3" t="s">
        <v>11</v>
      </c>
      <c r="D7" s="3" t="str">
        <f t="shared" si="0"/>
        <v>Jun 8, 2023 8:30 AM (GMT+12:00) New Zealand</v>
      </c>
      <c r="E7" s="3" t="str">
        <f>CONCATENATE(TEXT(DATE(2023,6,8)+TIME(18,30,0),"MMM D, YYYY h:mm AM/PM")," ","(GMT+12:00) New Zealand")</f>
        <v>Jun 8, 2023 6:30 PM (GMT+12:00) New Zealand</v>
      </c>
    </row>
    <row r="8" spans="1:5" ht="63" x14ac:dyDescent="0.25">
      <c r="A8" s="1" t="s">
        <v>12</v>
      </c>
      <c r="B8" s="2">
        <v>13</v>
      </c>
      <c r="C8" s="1" t="s">
        <v>3</v>
      </c>
      <c r="D8" s="1" t="str">
        <f>CONCATENATE(TEXT(DATE(2023,6,8)+TIME(11,0,0),"MMM D, YYYY h:mm AM/PM")," ","(GMT+12:00) New Zealand")</f>
        <v>Jun 8, 2023 11:00 AM (GMT+12:00) New Zealand</v>
      </c>
      <c r="E8" s="1" t="str">
        <f>CONCATENATE(TEXT(DATE(2023,6,8)+TIME(13,0,0),"MMM D, YYYY h:mm AM/PM")," ","(GMT+12:00) New Zealand")</f>
        <v>Jun 8, 2023 1:00 PM (GMT+12:00) New Zealand</v>
      </c>
    </row>
    <row r="9" spans="1:5" ht="31.5" x14ac:dyDescent="0.25">
      <c r="A9" s="3" t="s">
        <v>13</v>
      </c>
      <c r="B9" s="4">
        <v>12</v>
      </c>
      <c r="C9" s="3" t="s">
        <v>5</v>
      </c>
      <c r="D9" s="3" t="str">
        <f>CONCATENATE(TEXT(DATE(2023,6,8)+TIME(11,0,0),"MMM D, YYYY h:mm AM/PM")," ","(GMT+12:00) New Zealand")</f>
        <v>Jun 8, 2023 11:00 AM (GMT+12:00) New Zealand</v>
      </c>
      <c r="E9" s="3" t="str">
        <f>CONCATENATE(TEXT(DATE(2023,6,8)+TIME(13,0,0),"MMM D, YYYY h:mm AM/PM")," ","(GMT+12:00) New Zealand")</f>
        <v>Jun 8, 2023 1:00 PM (GMT+12:00) New Zealand</v>
      </c>
    </row>
    <row r="10" spans="1:5" ht="31.5" x14ac:dyDescent="0.25">
      <c r="A10" s="1" t="s">
        <v>14</v>
      </c>
      <c r="B10" s="2">
        <v>20</v>
      </c>
      <c r="C10" s="1" t="s">
        <v>7</v>
      </c>
      <c r="D10" s="1" t="str">
        <f>CONCATENATE(TEXT(DATE(2023,6,8)+TIME(11,0,0),"MMM D, YYYY h:mm AM/PM")," ","(GMT+12:00) New Zealand")</f>
        <v>Jun 8, 2023 11:00 AM (GMT+12:00) New Zealand</v>
      </c>
      <c r="E10" s="1" t="str">
        <f>CONCATENATE(TEXT(DATE(2023,6,8)+TIME(13,0,0),"MMM D, YYYY h:mm AM/PM")," ","(GMT+12:00) New Zealand")</f>
        <v>Jun 8, 2023 1:00 PM (GMT+12:00) New Zealand</v>
      </c>
    </row>
    <row r="11" spans="1:5" ht="31.5" x14ac:dyDescent="0.25">
      <c r="A11" s="3" t="s">
        <v>15</v>
      </c>
      <c r="B11" s="4">
        <v>24</v>
      </c>
      <c r="C11" s="3" t="s">
        <v>9</v>
      </c>
      <c r="D11" s="3" t="str">
        <f>CONCATENATE(TEXT(DATE(2023,6,8)+TIME(11,0,0),"MMM D, YYYY h:mm AM/PM")," ","(GMT+12:00) New Zealand")</f>
        <v>Jun 8, 2023 11:00 AM (GMT+12:00) New Zealand</v>
      </c>
      <c r="E11" s="3" t="str">
        <f>CONCATENATE(TEXT(DATE(2023,6,8)+TIME(13,0,0),"MMM D, YYYY h:mm AM/PM")," ","(GMT+12:00) New Zealand")</f>
        <v>Jun 8, 2023 1:00 PM (GMT+12:00) New Zealand</v>
      </c>
    </row>
    <row r="12" spans="1:5" ht="31.5" x14ac:dyDescent="0.25">
      <c r="A12" s="1" t="s">
        <v>16</v>
      </c>
      <c r="B12" s="2">
        <v>19</v>
      </c>
      <c r="C12" s="1" t="s">
        <v>1</v>
      </c>
      <c r="D12" s="1" t="str">
        <f>CONCATENATE(TEXT(DATE(2023,6,8)+TIME(11,0,0),"MMM D, YYYY h:mm AM/PM")," ","(GMT+12:00) New Zealand")</f>
        <v>Jun 8, 2023 11:00 AM (GMT+12:00) New Zealand</v>
      </c>
      <c r="E12" s="1" t="str">
        <f>CONCATENATE(TEXT(DATE(2023,6,8)+TIME(13,0,0),"MMM D, YYYY h:mm AM/PM")," ","(GMT+12:00) New Zealand")</f>
        <v>Jun 8, 2023 1:00 PM (GMT+12:00) New Zealand</v>
      </c>
    </row>
    <row r="13" spans="1:5" ht="47.25" x14ac:dyDescent="0.25">
      <c r="A13" s="3" t="s">
        <v>17</v>
      </c>
      <c r="B13" s="4">
        <v>14</v>
      </c>
      <c r="C13" s="3" t="s">
        <v>3</v>
      </c>
      <c r="D13" s="3" t="str">
        <f>CONCATENATE(TEXT(DATE(2023,6,8)+TIME(14,0,0),"MMM D, YYYY h:mm AM/PM")," ","(GMT+12:00) New Zealand")</f>
        <v>Jun 8, 2023 2:00 PM (GMT+12:00) New Zealand</v>
      </c>
      <c r="E13" s="3" t="str">
        <f>CONCATENATE(TEXT(DATE(2023,6,8)+TIME(16,0,0),"MMM D, YYYY h:mm AM/PM")," ","(GMT+12:00) New Zealand")</f>
        <v>Jun 8, 2023 4:00 PM (GMT+12:00) New Zealand</v>
      </c>
    </row>
    <row r="14" spans="1:5" ht="47.25" x14ac:dyDescent="0.25">
      <c r="A14" s="1" t="s">
        <v>18</v>
      </c>
      <c r="B14" s="2">
        <v>28</v>
      </c>
      <c r="C14" s="1" t="s">
        <v>5</v>
      </c>
      <c r="D14" s="1" t="str">
        <f>CONCATENATE(TEXT(DATE(2023,6,8)+TIME(14,0,0),"MMM D, YYYY h:mm AM/PM")," ","(GMT+12:00) New Zealand")</f>
        <v>Jun 8, 2023 2:00 PM (GMT+12:00) New Zealand</v>
      </c>
      <c r="E14" s="1" t="str">
        <f>CONCATENATE(TEXT(DATE(2023,6,8)+TIME(16,0,0),"MMM D, YYYY h:mm AM/PM")," ","(GMT+12:00) New Zealand")</f>
        <v>Jun 8, 2023 4:00 PM (GMT+12:00) New Zealand</v>
      </c>
    </row>
    <row r="15" spans="1:5" ht="31.5" x14ac:dyDescent="0.25">
      <c r="A15" s="3" t="s">
        <v>19</v>
      </c>
      <c r="B15" s="4">
        <v>17</v>
      </c>
      <c r="C15" s="3" t="s">
        <v>20</v>
      </c>
      <c r="D15" s="3" t="str">
        <f>CONCATENATE(TEXT(DATE(2023,6,8)+TIME(14,0,0),"MMM D, YYYY h:mm AM/PM")," ","(GMT+12:00) New Zealand")</f>
        <v>Jun 8, 2023 2:00 PM (GMT+12:00) New Zealand</v>
      </c>
      <c r="E15" s="3" t="str">
        <f>CONCATENATE(TEXT(DATE(2023,6,8)+TIME(16,0,0),"MMM D, YYYY h:mm AM/PM")," ","(GMT+12:00) New Zealand")</f>
        <v>Jun 8, 2023 4:00 PM (GMT+12:00) New Zealand</v>
      </c>
    </row>
    <row r="16" spans="1:5" ht="31.5" x14ac:dyDescent="0.25">
      <c r="A16" s="1" t="s">
        <v>21</v>
      </c>
      <c r="B16" s="2">
        <v>15</v>
      </c>
      <c r="C16" s="1" t="s">
        <v>7</v>
      </c>
      <c r="D16" s="1" t="str">
        <f>CONCATENATE(TEXT(DATE(2023,6,8)+TIME(14,0,0),"MMM D, YYYY h:mm AM/PM")," ","(GMT+12:00) New Zealand")</f>
        <v>Jun 8, 2023 2:00 PM (GMT+12:00) New Zealand</v>
      </c>
      <c r="E16" s="1" t="str">
        <f>CONCATENATE(TEXT(DATE(2023,6,8)+TIME(16,0,0),"MMM D, YYYY h:mm AM/PM")," ","(GMT+12:00) New Zealand")</f>
        <v>Jun 8, 2023 4:00 PM (GMT+12:00) New Zealand</v>
      </c>
    </row>
    <row r="17" spans="1:5" ht="31.5" x14ac:dyDescent="0.25">
      <c r="A17" s="3" t="s">
        <v>22</v>
      </c>
      <c r="B17" s="4">
        <v>12</v>
      </c>
      <c r="C17" s="3" t="s">
        <v>1</v>
      </c>
      <c r="D17" s="3" t="str">
        <f>CONCATENATE(TEXT(DATE(2023,6,8)+TIME(14,0,0),"MMM D, YYYY h:mm AM/PM")," ","(GMT+12:00) New Zealand")</f>
        <v>Jun 8, 2023 2:00 PM (GMT+12:00) New Zealand</v>
      </c>
      <c r="E17" s="3" t="str">
        <f>CONCATENATE(TEXT(DATE(2023,6,8)+TIME(16,0,0),"MMM D, YYYY h:mm AM/PM")," ","(GMT+12:00) New Zealand")</f>
        <v>Jun 8, 2023 4:00 PM (GMT+12:00) New Zealand</v>
      </c>
    </row>
    <row r="18" spans="1:5" ht="47.25" x14ac:dyDescent="0.25">
      <c r="A18" s="1" t="s">
        <v>23</v>
      </c>
      <c r="B18" s="2">
        <v>17</v>
      </c>
      <c r="C18" s="1" t="s">
        <v>3</v>
      </c>
      <c r="D18" s="1" t="str">
        <f>CONCATENATE(TEXT(DATE(2023,6,8)+TIME(16,30,0),"MMM D, YYYY h:mm AM/PM")," ","(GMT+12:00) New Zealand")</f>
        <v>Jun 8, 2023 4:30 PM (GMT+12:00) New Zealand</v>
      </c>
      <c r="E18" s="1" t="str">
        <f>CONCATENATE(TEXT(DATE(2023,6,8)+TIME(18,30,0),"MMM D, YYYY h:mm AM/PM")," ","(GMT+12:00) New Zealand")</f>
        <v>Jun 8, 2023 6:30 PM (GMT+12:00) New Zealand</v>
      </c>
    </row>
    <row r="19" spans="1:5" ht="47.25" x14ac:dyDescent="0.25">
      <c r="A19" s="3" t="s">
        <v>24</v>
      </c>
      <c r="B19" s="4">
        <v>30</v>
      </c>
      <c r="C19" s="3" t="s">
        <v>5</v>
      </c>
      <c r="D19" s="3" t="str">
        <f>CONCATENATE(TEXT(DATE(2023,6,8)+TIME(16,30,0),"MMM D, YYYY h:mm AM/PM")," ","(GMT+12:00) New Zealand")</f>
        <v>Jun 8, 2023 4:30 PM (GMT+12:00) New Zealand</v>
      </c>
      <c r="E19" s="3" t="str">
        <f>CONCATENATE(TEXT(DATE(2023,6,8)+TIME(18,30,0),"MMM D, YYYY h:mm AM/PM")," ","(GMT+12:00) New Zealand")</f>
        <v>Jun 8, 2023 6:30 PM (GMT+12:00) New Zealand</v>
      </c>
    </row>
    <row r="20" spans="1:5" ht="31.5" x14ac:dyDescent="0.25">
      <c r="A20" s="1" t="s">
        <v>25</v>
      </c>
      <c r="B20" s="2">
        <v>7</v>
      </c>
      <c r="C20" s="1" t="s">
        <v>20</v>
      </c>
      <c r="D20" s="1" t="str">
        <f>CONCATENATE(TEXT(DATE(2023,6,8)+TIME(16,30,0),"MMM D, YYYY h:mm AM/PM")," ","(GMT+12:00) New Zealand")</f>
        <v>Jun 8, 2023 4:30 PM (GMT+12:00) New Zealand</v>
      </c>
      <c r="E20" s="1" t="str">
        <f>CONCATENATE(TEXT(DATE(2023,6,8)+TIME(18,30,0),"MMM D, YYYY h:mm AM/PM")," ","(GMT+12:00) New Zealand")</f>
        <v>Jun 8, 2023 6:30 PM (GMT+12:00) New Zealand</v>
      </c>
    </row>
    <row r="21" spans="1:5" ht="31.5" x14ac:dyDescent="0.25">
      <c r="A21" s="3" t="s">
        <v>26</v>
      </c>
      <c r="B21" s="4">
        <v>17</v>
      </c>
      <c r="C21" s="3" t="s">
        <v>7</v>
      </c>
      <c r="D21" s="3" t="str">
        <f>CONCATENATE(TEXT(DATE(2023,6,8)+TIME(16,30,0),"MMM D, YYYY h:mm AM/PM")," ","(GMT+12:00) New Zealand")</f>
        <v>Jun 8, 2023 4:30 PM (GMT+12:00) New Zealand</v>
      </c>
      <c r="E21" s="3" t="str">
        <f>CONCATENATE(TEXT(DATE(2023,6,8)+TIME(18,30,0),"MMM D, YYYY h:mm AM/PM")," ","(GMT+12:00) New Zealand")</f>
        <v>Jun 8, 2023 6:30 PM (GMT+12:00) New Zealand</v>
      </c>
    </row>
    <row r="22" spans="1:5" ht="47.25" x14ac:dyDescent="0.25">
      <c r="A22" s="1" t="s">
        <v>27</v>
      </c>
      <c r="B22" s="2">
        <v>10</v>
      </c>
      <c r="C22" s="1" t="s">
        <v>1</v>
      </c>
      <c r="D22" s="1" t="str">
        <f>CONCATENATE(TEXT(DATE(2023,6,8)+TIME(16,30,0),"MMM D, YYYY h:mm AM/PM")," ","(GMT+12:00) New Zealand")</f>
        <v>Jun 8, 2023 4:30 PM (GMT+12:00) New Zealand</v>
      </c>
      <c r="E22" s="1" t="str">
        <f>CONCATENATE(TEXT(DATE(2023,6,8)+TIME(18,30,0),"MMM D, YYYY h:mm AM/PM")," ","(GMT+12:00) New Zealand")</f>
        <v>Jun 8, 2023 6:30 PM (GMT+12:00) New Zealand</v>
      </c>
    </row>
    <row r="23" spans="1:5" ht="63" x14ac:dyDescent="0.25">
      <c r="A23" s="3" t="s">
        <v>28</v>
      </c>
      <c r="B23" s="4">
        <v>29</v>
      </c>
      <c r="C23" s="3" t="s">
        <v>29</v>
      </c>
      <c r="D23" s="3" t="str">
        <f t="shared" ref="D23:D33" si="1">CONCATENATE(TEXT(DATE(2023,6,9)+TIME(11,0,0),"MMM D, YYYY h:mm AM/PM")," ","(GMT+12:00) New Zealand")</f>
        <v>Jun 9, 2023 11:00 AM (GMT+12:00) New Zealand</v>
      </c>
      <c r="E23" s="3" t="str">
        <f>CONCATENATE(TEXT(DATE(2023,6,9)+TIME(13,0,0),"MMM D, YYYY h:mm AM/PM")," ","(GMT+12:00) New Zealand")</f>
        <v>Jun 9, 2023 1:00 PM (GMT+12:00) New Zealand</v>
      </c>
    </row>
    <row r="24" spans="1:5" ht="47.25" x14ac:dyDescent="0.25">
      <c r="A24" s="1" t="s">
        <v>30</v>
      </c>
      <c r="B24" s="2">
        <v>9</v>
      </c>
      <c r="C24" s="1" t="s">
        <v>31</v>
      </c>
      <c r="D24" s="1" t="str">
        <f t="shared" si="1"/>
        <v>Jun 9, 2023 11:00 AM (GMT+12:00) New Zealand</v>
      </c>
      <c r="E24" s="1" t="str">
        <f t="shared" ref="E24:E33" si="2">CONCATENATE(TEXT(DATE(2023,6,9)+TIME(11,55,0),"MMM D, YYYY h:mm AM/PM")," ","(GMT+12:00) New Zealand")</f>
        <v>Jun 9, 2023 11:55 AM (GMT+12:00) New Zealand</v>
      </c>
    </row>
    <row r="25" spans="1:5" ht="63" x14ac:dyDescent="0.25">
      <c r="A25" s="3" t="s">
        <v>32</v>
      </c>
      <c r="B25" s="4">
        <v>2</v>
      </c>
      <c r="C25" s="3" t="s">
        <v>33</v>
      </c>
      <c r="D25" s="3" t="str">
        <f t="shared" si="1"/>
        <v>Jun 9, 2023 11:00 AM (GMT+12:00) New Zealand</v>
      </c>
      <c r="E25" s="3" t="str">
        <f t="shared" si="2"/>
        <v>Jun 9, 2023 11:55 AM (GMT+12:00) New Zealand</v>
      </c>
    </row>
    <row r="26" spans="1:5" ht="31.5" x14ac:dyDescent="0.25">
      <c r="A26" s="1" t="s">
        <v>34</v>
      </c>
      <c r="B26" s="2">
        <v>17</v>
      </c>
      <c r="C26" s="1" t="s">
        <v>1</v>
      </c>
      <c r="D26" s="1" t="str">
        <f t="shared" si="1"/>
        <v>Jun 9, 2023 11:00 AM (GMT+12:00) New Zealand</v>
      </c>
      <c r="E26" s="1" t="str">
        <f t="shared" si="2"/>
        <v>Jun 9, 2023 11:55 AM (GMT+12:00) New Zealand</v>
      </c>
    </row>
    <row r="27" spans="1:5" ht="31.5" x14ac:dyDescent="0.25">
      <c r="A27" s="3" t="s">
        <v>35</v>
      </c>
      <c r="B27" s="4">
        <v>58</v>
      </c>
      <c r="C27" s="3" t="s">
        <v>36</v>
      </c>
      <c r="D27" s="3" t="str">
        <f t="shared" si="1"/>
        <v>Jun 9, 2023 11:00 AM (GMT+12:00) New Zealand</v>
      </c>
      <c r="E27" s="3" t="str">
        <f t="shared" si="2"/>
        <v>Jun 9, 2023 11:55 AM (GMT+12:00) New Zealand</v>
      </c>
    </row>
    <row r="28" spans="1:5" ht="31.5" x14ac:dyDescent="0.25">
      <c r="A28" s="1" t="s">
        <v>37</v>
      </c>
      <c r="B28" s="2">
        <v>43</v>
      </c>
      <c r="C28" s="1" t="s">
        <v>5</v>
      </c>
      <c r="D28" s="1" t="str">
        <f t="shared" si="1"/>
        <v>Jun 9, 2023 11:00 AM (GMT+12:00) New Zealand</v>
      </c>
      <c r="E28" s="1" t="str">
        <f t="shared" si="2"/>
        <v>Jun 9, 2023 11:55 AM (GMT+12:00) New Zealand</v>
      </c>
    </row>
    <row r="29" spans="1:5" ht="63" x14ac:dyDescent="0.25">
      <c r="A29" s="3" t="s">
        <v>38</v>
      </c>
      <c r="B29" s="4">
        <v>9</v>
      </c>
      <c r="C29" s="3" t="s">
        <v>39</v>
      </c>
      <c r="D29" s="3" t="str">
        <f t="shared" si="1"/>
        <v>Jun 9, 2023 11:00 AM (GMT+12:00) New Zealand</v>
      </c>
      <c r="E29" s="3" t="str">
        <f t="shared" si="2"/>
        <v>Jun 9, 2023 11:55 AM (GMT+12:00) New Zealand</v>
      </c>
    </row>
    <row r="30" spans="1:5" ht="63" x14ac:dyDescent="0.25">
      <c r="A30" s="1" t="s">
        <v>40</v>
      </c>
      <c r="B30" s="2">
        <v>6</v>
      </c>
      <c r="C30" s="1" t="s">
        <v>20</v>
      </c>
      <c r="D30" s="1" t="str">
        <f t="shared" si="1"/>
        <v>Jun 9, 2023 11:00 AM (GMT+12:00) New Zealand</v>
      </c>
      <c r="E30" s="1" t="str">
        <f t="shared" si="2"/>
        <v>Jun 9, 2023 11:55 AM (GMT+12:00) New Zealand</v>
      </c>
    </row>
    <row r="31" spans="1:5" ht="31.5" x14ac:dyDescent="0.25">
      <c r="A31" s="3" t="s">
        <v>41</v>
      </c>
      <c r="B31" s="4">
        <v>16</v>
      </c>
      <c r="C31" s="3" t="s">
        <v>3</v>
      </c>
      <c r="D31" s="3" t="str">
        <f t="shared" si="1"/>
        <v>Jun 9, 2023 11:00 AM (GMT+12:00) New Zealand</v>
      </c>
      <c r="E31" s="3" t="str">
        <f t="shared" si="2"/>
        <v>Jun 9, 2023 11:55 AM (GMT+12:00) New Zealand</v>
      </c>
    </row>
    <row r="32" spans="1:5" ht="47.25" x14ac:dyDescent="0.25">
      <c r="A32" s="1" t="s">
        <v>42</v>
      </c>
      <c r="B32" s="2">
        <v>35</v>
      </c>
      <c r="C32" s="1" t="s">
        <v>9</v>
      </c>
      <c r="D32" s="1" t="str">
        <f t="shared" si="1"/>
        <v>Jun 9, 2023 11:00 AM (GMT+12:00) New Zealand</v>
      </c>
      <c r="E32" s="1" t="str">
        <f t="shared" si="2"/>
        <v>Jun 9, 2023 11:55 AM (GMT+12:00) New Zealand</v>
      </c>
    </row>
    <row r="33" spans="1:5" ht="31.5" x14ac:dyDescent="0.25">
      <c r="A33" s="3" t="s">
        <v>43</v>
      </c>
      <c r="B33" s="4">
        <v>11</v>
      </c>
      <c r="C33" s="3" t="s">
        <v>7</v>
      </c>
      <c r="D33" s="3" t="str">
        <f t="shared" si="1"/>
        <v>Jun 9, 2023 11:00 AM (GMT+12:00) New Zealand</v>
      </c>
      <c r="E33" s="3" t="str">
        <f t="shared" si="2"/>
        <v>Jun 9, 2023 11:55 AM (GMT+12:00) New Zealand</v>
      </c>
    </row>
    <row r="34" spans="1:5" ht="47.25" x14ac:dyDescent="0.25">
      <c r="A34" s="1" t="s">
        <v>44</v>
      </c>
      <c r="B34" s="2">
        <v>14</v>
      </c>
      <c r="C34" s="1" t="s">
        <v>31</v>
      </c>
      <c r="D34" s="1" t="str">
        <f t="shared" ref="D34:D43" si="3">CONCATENATE(TEXT(DATE(2023,6,9)+TIME(12,5,0),"MMM D, YYYY h:mm AM/PM")," ","(GMT+12:00) New Zealand")</f>
        <v>Jun 9, 2023 12:05 PM (GMT+12:00) New Zealand</v>
      </c>
      <c r="E34" s="1" t="str">
        <f t="shared" ref="E34:E43" si="4">CONCATENATE(TEXT(DATE(2023,6,9)+TIME(13,0,0),"MMM D, YYYY h:mm AM/PM")," ","(GMT+12:00) New Zealand")</f>
        <v>Jun 9, 2023 1:00 PM (GMT+12:00) New Zealand</v>
      </c>
    </row>
    <row r="35" spans="1:5" ht="78.75" x14ac:dyDescent="0.25">
      <c r="A35" s="3" t="s">
        <v>45</v>
      </c>
      <c r="B35" s="4">
        <v>1</v>
      </c>
      <c r="C35" s="3" t="s">
        <v>33</v>
      </c>
      <c r="D35" s="3" t="str">
        <f t="shared" si="3"/>
        <v>Jun 9, 2023 12:05 PM (GMT+12:00) New Zealand</v>
      </c>
      <c r="E35" s="3" t="str">
        <f t="shared" si="4"/>
        <v>Jun 9, 2023 1:00 PM (GMT+12:00) New Zealand</v>
      </c>
    </row>
    <row r="36" spans="1:5" ht="31.5" x14ac:dyDescent="0.25">
      <c r="A36" s="1" t="s">
        <v>46</v>
      </c>
      <c r="B36" s="2">
        <v>21</v>
      </c>
      <c r="C36" s="1" t="s">
        <v>1</v>
      </c>
      <c r="D36" s="1" t="str">
        <f t="shared" si="3"/>
        <v>Jun 9, 2023 12:05 PM (GMT+12:00) New Zealand</v>
      </c>
      <c r="E36" s="1" t="str">
        <f t="shared" si="4"/>
        <v>Jun 9, 2023 1:00 PM (GMT+12:00) New Zealand</v>
      </c>
    </row>
    <row r="37" spans="1:5" ht="31.5" x14ac:dyDescent="0.25">
      <c r="A37" s="3" t="s">
        <v>47</v>
      </c>
      <c r="B37" s="4">
        <v>47</v>
      </c>
      <c r="C37" s="3" t="s">
        <v>36</v>
      </c>
      <c r="D37" s="3" t="str">
        <f t="shared" si="3"/>
        <v>Jun 9, 2023 12:05 PM (GMT+12:00) New Zealand</v>
      </c>
      <c r="E37" s="3" t="str">
        <f t="shared" si="4"/>
        <v>Jun 9, 2023 1:00 PM (GMT+12:00) New Zealand</v>
      </c>
    </row>
    <row r="38" spans="1:5" ht="31.5" x14ac:dyDescent="0.25">
      <c r="A38" s="1" t="s">
        <v>48</v>
      </c>
      <c r="B38" s="2">
        <v>61</v>
      </c>
      <c r="C38" s="1" t="s">
        <v>5</v>
      </c>
      <c r="D38" s="1" t="str">
        <f t="shared" si="3"/>
        <v>Jun 9, 2023 12:05 PM (GMT+12:00) New Zealand</v>
      </c>
      <c r="E38" s="1" t="str">
        <f t="shared" si="4"/>
        <v>Jun 9, 2023 1:00 PM (GMT+12:00) New Zealand</v>
      </c>
    </row>
    <row r="39" spans="1:5" ht="78.75" x14ac:dyDescent="0.25">
      <c r="A39" s="3" t="s">
        <v>49</v>
      </c>
      <c r="B39" s="4">
        <v>8</v>
      </c>
      <c r="C39" s="3" t="s">
        <v>39</v>
      </c>
      <c r="D39" s="3" t="str">
        <f t="shared" si="3"/>
        <v>Jun 9, 2023 12:05 PM (GMT+12:00) New Zealand</v>
      </c>
      <c r="E39" s="3" t="str">
        <f t="shared" si="4"/>
        <v>Jun 9, 2023 1:00 PM (GMT+12:00) New Zealand</v>
      </c>
    </row>
    <row r="40" spans="1:5" ht="63" x14ac:dyDescent="0.25">
      <c r="A40" s="1" t="s">
        <v>50</v>
      </c>
      <c r="B40" s="2">
        <v>9</v>
      </c>
      <c r="C40" s="1" t="s">
        <v>20</v>
      </c>
      <c r="D40" s="1" t="str">
        <f t="shared" si="3"/>
        <v>Jun 9, 2023 12:05 PM (GMT+12:00) New Zealand</v>
      </c>
      <c r="E40" s="1" t="str">
        <f t="shared" si="4"/>
        <v>Jun 9, 2023 1:00 PM (GMT+12:00) New Zealand</v>
      </c>
    </row>
    <row r="41" spans="1:5" ht="47.25" x14ac:dyDescent="0.25">
      <c r="A41" s="3" t="s">
        <v>51</v>
      </c>
      <c r="B41" s="4">
        <v>29</v>
      </c>
      <c r="C41" s="3" t="s">
        <v>3</v>
      </c>
      <c r="D41" s="3" t="str">
        <f t="shared" si="3"/>
        <v>Jun 9, 2023 12:05 PM (GMT+12:00) New Zealand</v>
      </c>
      <c r="E41" s="3" t="str">
        <f t="shared" si="4"/>
        <v>Jun 9, 2023 1:00 PM (GMT+12:00) New Zealand</v>
      </c>
    </row>
    <row r="42" spans="1:5" ht="47.25" x14ac:dyDescent="0.25">
      <c r="A42" s="1" t="s">
        <v>52</v>
      </c>
      <c r="B42" s="2">
        <v>30</v>
      </c>
      <c r="C42" s="1" t="s">
        <v>9</v>
      </c>
      <c r="D42" s="1" t="str">
        <f t="shared" si="3"/>
        <v>Jun 9, 2023 12:05 PM (GMT+12:00) New Zealand</v>
      </c>
      <c r="E42" s="1" t="str">
        <f t="shared" si="4"/>
        <v>Jun 9, 2023 1:00 PM (GMT+12:00) New Zealand</v>
      </c>
    </row>
    <row r="43" spans="1:5" ht="47.25" x14ac:dyDescent="0.25">
      <c r="A43" s="3" t="s">
        <v>53</v>
      </c>
      <c r="B43" s="4">
        <v>14</v>
      </c>
      <c r="C43" s="3" t="s">
        <v>7</v>
      </c>
      <c r="D43" s="3" t="str">
        <f t="shared" si="3"/>
        <v>Jun 9, 2023 12:05 PM (GMT+12:00) New Zealand</v>
      </c>
      <c r="E43" s="3" t="str">
        <f t="shared" si="4"/>
        <v>Jun 9, 2023 1:00 PM (GMT+12:00) New Zealand</v>
      </c>
    </row>
    <row r="44" spans="1:5" ht="47.25" x14ac:dyDescent="0.25">
      <c r="A44" s="1" t="s">
        <v>54</v>
      </c>
      <c r="B44" s="2">
        <v>39</v>
      </c>
      <c r="C44" s="1" t="s">
        <v>29</v>
      </c>
      <c r="D44" s="1" t="str">
        <f t="shared" ref="D44:D55" si="5">CONCATENATE(TEXT(DATE(2023,6,9)+TIME(14,0,0),"MMM D, YYYY h:mm AM/PM")," ","(GMT+12:00) New Zealand")</f>
        <v>Jun 9, 2023 2:00 PM (GMT+12:00) New Zealand</v>
      </c>
      <c r="E44" s="1" t="str">
        <f>CONCATENATE(TEXT(DATE(2023,6,9)+TIME(16,0,0),"MMM D, YYYY h:mm AM/PM")," ","(GMT+12:00) New Zealand")</f>
        <v>Jun 9, 2023 4:00 PM (GMT+12:00) New Zealand</v>
      </c>
    </row>
    <row r="45" spans="1:5" ht="47.25" x14ac:dyDescent="0.25">
      <c r="A45" s="3" t="s">
        <v>55</v>
      </c>
      <c r="B45" s="4">
        <v>21</v>
      </c>
      <c r="C45" s="3" t="s">
        <v>9</v>
      </c>
      <c r="D45" s="3" t="str">
        <f t="shared" si="5"/>
        <v>Jun 9, 2023 2:00 PM (GMT+12:00) New Zealand</v>
      </c>
      <c r="E45" s="3" t="str">
        <f t="shared" ref="E45:E55" si="6">CONCATENATE(TEXT(DATE(2023,6,9)+TIME(14,55,0),"MMM D, YYYY h:mm AM/PM")," ","(GMT+12:00) New Zealand")</f>
        <v>Jun 9, 2023 2:55 PM (GMT+12:00) New Zealand</v>
      </c>
    </row>
    <row r="46" spans="1:5" ht="78.75" x14ac:dyDescent="0.25">
      <c r="A46" s="1" t="s">
        <v>56</v>
      </c>
      <c r="B46" s="2">
        <v>2</v>
      </c>
      <c r="C46" s="1" t="s">
        <v>7</v>
      </c>
      <c r="D46" s="1" t="str">
        <f t="shared" si="5"/>
        <v>Jun 9, 2023 2:00 PM (GMT+12:00) New Zealand</v>
      </c>
      <c r="E46" s="1" t="str">
        <f t="shared" si="6"/>
        <v>Jun 9, 2023 2:55 PM (GMT+12:00) New Zealand</v>
      </c>
    </row>
    <row r="47" spans="1:5" ht="47.25" x14ac:dyDescent="0.25">
      <c r="A47" s="3" t="s">
        <v>57</v>
      </c>
      <c r="B47" s="4">
        <v>7</v>
      </c>
      <c r="C47" s="3" t="s">
        <v>39</v>
      </c>
      <c r="D47" s="3" t="str">
        <f t="shared" si="5"/>
        <v>Jun 9, 2023 2:00 PM (GMT+12:00) New Zealand</v>
      </c>
      <c r="E47" s="3" t="str">
        <f t="shared" si="6"/>
        <v>Jun 9, 2023 2:55 PM (GMT+12:00) New Zealand</v>
      </c>
    </row>
    <row r="48" spans="1:5" ht="47.25" x14ac:dyDescent="0.25">
      <c r="A48" s="1" t="s">
        <v>58</v>
      </c>
      <c r="B48" s="2">
        <v>11</v>
      </c>
      <c r="C48" s="1" t="s">
        <v>33</v>
      </c>
      <c r="D48" s="1" t="str">
        <f t="shared" si="5"/>
        <v>Jun 9, 2023 2:00 PM (GMT+12:00) New Zealand</v>
      </c>
      <c r="E48" s="1" t="str">
        <f t="shared" si="6"/>
        <v>Jun 9, 2023 2:55 PM (GMT+12:00) New Zealand</v>
      </c>
    </row>
    <row r="49" spans="1:5" ht="47.25" x14ac:dyDescent="0.25">
      <c r="A49" s="3" t="s">
        <v>59</v>
      </c>
      <c r="B49" s="4">
        <v>10</v>
      </c>
      <c r="C49" s="3" t="s">
        <v>31</v>
      </c>
      <c r="D49" s="3" t="str">
        <f t="shared" si="5"/>
        <v>Jun 9, 2023 2:00 PM (GMT+12:00) New Zealand</v>
      </c>
      <c r="E49" s="3" t="str">
        <f t="shared" si="6"/>
        <v>Jun 9, 2023 2:55 PM (GMT+12:00) New Zealand</v>
      </c>
    </row>
    <row r="50" spans="1:5" ht="47.25" x14ac:dyDescent="0.25">
      <c r="A50" s="1" t="s">
        <v>60</v>
      </c>
      <c r="B50" s="2">
        <v>1</v>
      </c>
      <c r="C50" s="1" t="s">
        <v>61</v>
      </c>
      <c r="D50" s="1" t="str">
        <f t="shared" si="5"/>
        <v>Jun 9, 2023 2:00 PM (GMT+12:00) New Zealand</v>
      </c>
      <c r="E50" s="1" t="str">
        <f t="shared" si="6"/>
        <v>Jun 9, 2023 2:55 PM (GMT+12:00) New Zealand</v>
      </c>
    </row>
    <row r="51" spans="1:5" ht="63" x14ac:dyDescent="0.25">
      <c r="A51" s="3" t="s">
        <v>62</v>
      </c>
      <c r="B51" s="4">
        <v>16</v>
      </c>
      <c r="C51" s="3" t="s">
        <v>1</v>
      </c>
      <c r="D51" s="3" t="str">
        <f t="shared" si="5"/>
        <v>Jun 9, 2023 2:00 PM (GMT+12:00) New Zealand</v>
      </c>
      <c r="E51" s="3" t="str">
        <f t="shared" si="6"/>
        <v>Jun 9, 2023 2:55 PM (GMT+12:00) New Zealand</v>
      </c>
    </row>
    <row r="52" spans="1:5" ht="47.25" x14ac:dyDescent="0.25">
      <c r="A52" s="1" t="s">
        <v>63</v>
      </c>
      <c r="B52" s="2">
        <v>9</v>
      </c>
      <c r="C52" s="1" t="s">
        <v>20</v>
      </c>
      <c r="D52" s="1" t="str">
        <f t="shared" si="5"/>
        <v>Jun 9, 2023 2:00 PM (GMT+12:00) New Zealand</v>
      </c>
      <c r="E52" s="1" t="str">
        <f t="shared" si="6"/>
        <v>Jun 9, 2023 2:55 PM (GMT+12:00) New Zealand</v>
      </c>
    </row>
    <row r="53" spans="1:5" ht="47.25" x14ac:dyDescent="0.25">
      <c r="A53" s="3" t="s">
        <v>64</v>
      </c>
      <c r="B53" s="4">
        <v>53</v>
      </c>
      <c r="C53" s="3" t="s">
        <v>36</v>
      </c>
      <c r="D53" s="3" t="str">
        <f t="shared" si="5"/>
        <v>Jun 9, 2023 2:00 PM (GMT+12:00) New Zealand</v>
      </c>
      <c r="E53" s="3" t="str">
        <f t="shared" si="6"/>
        <v>Jun 9, 2023 2:55 PM (GMT+12:00) New Zealand</v>
      </c>
    </row>
    <row r="54" spans="1:5" ht="47.25" x14ac:dyDescent="0.25">
      <c r="A54" s="1" t="s">
        <v>65</v>
      </c>
      <c r="B54" s="2">
        <v>16</v>
      </c>
      <c r="C54" s="1" t="s">
        <v>3</v>
      </c>
      <c r="D54" s="1" t="str">
        <f t="shared" si="5"/>
        <v>Jun 9, 2023 2:00 PM (GMT+12:00) New Zealand</v>
      </c>
      <c r="E54" s="1" t="str">
        <f t="shared" si="6"/>
        <v>Jun 9, 2023 2:55 PM (GMT+12:00) New Zealand</v>
      </c>
    </row>
    <row r="55" spans="1:5" ht="63" x14ac:dyDescent="0.25">
      <c r="A55" s="3" t="s">
        <v>66</v>
      </c>
      <c r="B55" s="4">
        <v>40</v>
      </c>
      <c r="C55" s="3" t="s">
        <v>5</v>
      </c>
      <c r="D55" s="3" t="str">
        <f t="shared" si="5"/>
        <v>Jun 9, 2023 2:00 PM (GMT+12:00) New Zealand</v>
      </c>
      <c r="E55" s="3" t="str">
        <f t="shared" si="6"/>
        <v>Jun 9, 2023 2:55 PM (GMT+12:00) New Zealand</v>
      </c>
    </row>
    <row r="56" spans="1:5" ht="47.25" x14ac:dyDescent="0.25">
      <c r="A56" s="1" t="s">
        <v>67</v>
      </c>
      <c r="B56" s="2">
        <v>15</v>
      </c>
      <c r="C56" s="1" t="s">
        <v>9</v>
      </c>
      <c r="D56" s="1" t="str">
        <f t="shared" ref="D56:D66" si="7">CONCATENATE(TEXT(DATE(2023,6,9)+TIME(15,5,0),"MMM D, YYYY h:mm AM/PM")," ","(GMT+12:00) New Zealand")</f>
        <v>Jun 9, 2023 3:05 PM (GMT+12:00) New Zealand</v>
      </c>
      <c r="E56" s="1" t="str">
        <f t="shared" ref="E56:E66" si="8">CONCATENATE(TEXT(DATE(2023,6,9)+TIME(16,0,0),"MMM D, YYYY h:mm AM/PM")," ","(GMT+12:00) New Zealand")</f>
        <v>Jun 9, 2023 4:00 PM (GMT+12:00) New Zealand</v>
      </c>
    </row>
    <row r="57" spans="1:5" ht="78.75" x14ac:dyDescent="0.25">
      <c r="A57" s="3" t="s">
        <v>68</v>
      </c>
      <c r="B57" s="4">
        <v>2</v>
      </c>
      <c r="C57" s="3" t="s">
        <v>7</v>
      </c>
      <c r="D57" s="3" t="str">
        <f t="shared" si="7"/>
        <v>Jun 9, 2023 3:05 PM (GMT+12:00) New Zealand</v>
      </c>
      <c r="E57" s="3" t="str">
        <f t="shared" si="8"/>
        <v>Jun 9, 2023 4:00 PM (GMT+12:00) New Zealand</v>
      </c>
    </row>
    <row r="58" spans="1:5" ht="63" x14ac:dyDescent="0.25">
      <c r="A58" s="1" t="s">
        <v>69</v>
      </c>
      <c r="B58" s="2">
        <v>12</v>
      </c>
      <c r="C58" s="1" t="s">
        <v>39</v>
      </c>
      <c r="D58" s="1" t="str">
        <f t="shared" si="7"/>
        <v>Jun 9, 2023 3:05 PM (GMT+12:00) New Zealand</v>
      </c>
      <c r="E58" s="1" t="str">
        <f t="shared" si="8"/>
        <v>Jun 9, 2023 4:00 PM (GMT+12:00) New Zealand</v>
      </c>
    </row>
    <row r="59" spans="1:5" ht="47.25" x14ac:dyDescent="0.25">
      <c r="A59" s="3" t="s">
        <v>70</v>
      </c>
      <c r="B59" s="4">
        <v>13</v>
      </c>
      <c r="C59" s="3" t="s">
        <v>33</v>
      </c>
      <c r="D59" s="3" t="str">
        <f t="shared" si="7"/>
        <v>Jun 9, 2023 3:05 PM (GMT+12:00) New Zealand</v>
      </c>
      <c r="E59" s="3" t="str">
        <f t="shared" si="8"/>
        <v>Jun 9, 2023 4:00 PM (GMT+12:00) New Zealand</v>
      </c>
    </row>
    <row r="60" spans="1:5" ht="47.25" x14ac:dyDescent="0.25">
      <c r="A60" s="1" t="s">
        <v>71</v>
      </c>
      <c r="B60" s="2">
        <v>10</v>
      </c>
      <c r="C60" s="1" t="s">
        <v>31</v>
      </c>
      <c r="D60" s="1" t="str">
        <f t="shared" si="7"/>
        <v>Jun 9, 2023 3:05 PM (GMT+12:00) New Zealand</v>
      </c>
      <c r="E60" s="1" t="str">
        <f t="shared" si="8"/>
        <v>Jun 9, 2023 4:00 PM (GMT+12:00) New Zealand</v>
      </c>
    </row>
    <row r="61" spans="1:5" ht="47.25" x14ac:dyDescent="0.25">
      <c r="A61" s="3" t="s">
        <v>72</v>
      </c>
      <c r="B61" s="4">
        <v>2</v>
      </c>
      <c r="C61" s="3" t="s">
        <v>61</v>
      </c>
      <c r="D61" s="3" t="str">
        <f t="shared" si="7"/>
        <v>Jun 9, 2023 3:05 PM (GMT+12:00) New Zealand</v>
      </c>
      <c r="E61" s="3" t="str">
        <f t="shared" si="8"/>
        <v>Jun 9, 2023 4:00 PM (GMT+12:00) New Zealand</v>
      </c>
    </row>
    <row r="62" spans="1:5" ht="63" x14ac:dyDescent="0.25">
      <c r="A62" s="1" t="s">
        <v>73</v>
      </c>
      <c r="B62" s="2">
        <v>14</v>
      </c>
      <c r="C62" s="1" t="s">
        <v>1</v>
      </c>
      <c r="D62" s="1" t="str">
        <f t="shared" si="7"/>
        <v>Jun 9, 2023 3:05 PM (GMT+12:00) New Zealand</v>
      </c>
      <c r="E62" s="1" t="str">
        <f t="shared" si="8"/>
        <v>Jun 9, 2023 4:00 PM (GMT+12:00) New Zealand</v>
      </c>
    </row>
    <row r="63" spans="1:5" ht="47.25" x14ac:dyDescent="0.25">
      <c r="A63" s="3" t="s">
        <v>74</v>
      </c>
      <c r="B63" s="4">
        <v>12</v>
      </c>
      <c r="C63" s="3" t="s">
        <v>20</v>
      </c>
      <c r="D63" s="3" t="str">
        <f t="shared" si="7"/>
        <v>Jun 9, 2023 3:05 PM (GMT+12:00) New Zealand</v>
      </c>
      <c r="E63" s="3" t="str">
        <f t="shared" si="8"/>
        <v>Jun 9, 2023 4:00 PM (GMT+12:00) New Zealand</v>
      </c>
    </row>
    <row r="64" spans="1:5" ht="47.25" x14ac:dyDescent="0.25">
      <c r="A64" s="1" t="s">
        <v>75</v>
      </c>
      <c r="B64" s="2">
        <v>46</v>
      </c>
      <c r="C64" s="1" t="s">
        <v>36</v>
      </c>
      <c r="D64" s="1" t="str">
        <f t="shared" si="7"/>
        <v>Jun 9, 2023 3:05 PM (GMT+12:00) New Zealand</v>
      </c>
      <c r="E64" s="1" t="str">
        <f t="shared" si="8"/>
        <v>Jun 9, 2023 4:00 PM (GMT+12:00) New Zealand</v>
      </c>
    </row>
    <row r="65" spans="1:5" ht="63" x14ac:dyDescent="0.25">
      <c r="A65" s="3" t="s">
        <v>76</v>
      </c>
      <c r="B65" s="4">
        <v>29</v>
      </c>
      <c r="C65" s="3" t="s">
        <v>3</v>
      </c>
      <c r="D65" s="3" t="str">
        <f t="shared" si="7"/>
        <v>Jun 9, 2023 3:05 PM (GMT+12:00) New Zealand</v>
      </c>
      <c r="E65" s="3" t="str">
        <f t="shared" si="8"/>
        <v>Jun 9, 2023 4:00 PM (GMT+12:00) New Zealand</v>
      </c>
    </row>
    <row r="66" spans="1:5" ht="63" x14ac:dyDescent="0.25">
      <c r="A66" s="1" t="s">
        <v>77</v>
      </c>
      <c r="B66" s="2">
        <v>54</v>
      </c>
      <c r="C66" s="1" t="s">
        <v>5</v>
      </c>
      <c r="D66" s="1" t="str">
        <f t="shared" si="7"/>
        <v>Jun 9, 2023 3:05 PM (GMT+12:00) New Zealand</v>
      </c>
      <c r="E66" s="1" t="str">
        <f t="shared" si="8"/>
        <v>Jun 9, 2023 4:00 PM (GMT+12:00) New Zealand</v>
      </c>
    </row>
    <row r="67" spans="1:5" ht="47.25" x14ac:dyDescent="0.25">
      <c r="A67" s="3" t="s">
        <v>78</v>
      </c>
      <c r="B67" s="4">
        <v>32</v>
      </c>
      <c r="C67" s="3" t="s">
        <v>29</v>
      </c>
      <c r="D67" s="3" t="str">
        <f t="shared" ref="D67:D78" si="9">CONCATENATE(TEXT(DATE(2023,6,9)+TIME(16,30,0),"MMM D, YYYY h:mm AM/PM")," ","(GMT+12:00) New Zealand")</f>
        <v>Jun 9, 2023 4:30 PM (GMT+12:00) New Zealand</v>
      </c>
      <c r="E67" s="3" t="str">
        <f>CONCATENATE(TEXT(DATE(2023,6,9)+TIME(18,30,0),"MMM D, YYYY h:mm AM/PM")," ","(GMT+12:00) New Zealand")</f>
        <v>Jun 9, 2023 6:30 PM (GMT+12:00) New Zealand</v>
      </c>
    </row>
    <row r="68" spans="1:5" ht="31.5" x14ac:dyDescent="0.25">
      <c r="A68" s="1" t="s">
        <v>79</v>
      </c>
      <c r="B68" s="2">
        <v>43</v>
      </c>
      <c r="C68" s="1" t="s">
        <v>5</v>
      </c>
      <c r="D68" s="1" t="str">
        <f t="shared" si="9"/>
        <v>Jun 9, 2023 4:30 PM (GMT+12:00) New Zealand</v>
      </c>
      <c r="E68" s="1" t="str">
        <f t="shared" ref="E68:E78" si="10">CONCATENATE(TEXT(DATE(2023,6,9)+TIME(17,25,0),"MMM D, YYYY h:mm AM/PM")," ","(GMT+12:00) New Zealand")</f>
        <v>Jun 9, 2023 5:25 PM (GMT+12:00) New Zealand</v>
      </c>
    </row>
    <row r="69" spans="1:5" ht="31.5" x14ac:dyDescent="0.25">
      <c r="A69" s="3" t="s">
        <v>80</v>
      </c>
      <c r="B69" s="4">
        <v>4</v>
      </c>
      <c r="C69" s="3" t="s">
        <v>31</v>
      </c>
      <c r="D69" s="3" t="str">
        <f t="shared" si="9"/>
        <v>Jun 9, 2023 4:30 PM (GMT+12:00) New Zealand</v>
      </c>
      <c r="E69" s="3" t="str">
        <f t="shared" si="10"/>
        <v>Jun 9, 2023 5:25 PM (GMT+12:00) New Zealand</v>
      </c>
    </row>
    <row r="70" spans="1:5" ht="63" x14ac:dyDescent="0.25">
      <c r="A70" s="1" t="s">
        <v>81</v>
      </c>
      <c r="B70" s="2">
        <v>46</v>
      </c>
      <c r="C70" s="1" t="s">
        <v>1</v>
      </c>
      <c r="D70" s="1" t="str">
        <f t="shared" si="9"/>
        <v>Jun 9, 2023 4:30 PM (GMT+12:00) New Zealand</v>
      </c>
      <c r="E70" s="1" t="str">
        <f t="shared" si="10"/>
        <v>Jun 9, 2023 5:25 PM (GMT+12:00) New Zealand</v>
      </c>
    </row>
    <row r="71" spans="1:5" ht="31.5" x14ac:dyDescent="0.25">
      <c r="A71" s="3" t="s">
        <v>82</v>
      </c>
      <c r="B71" s="4">
        <v>7</v>
      </c>
      <c r="C71" s="3" t="s">
        <v>39</v>
      </c>
      <c r="D71" s="3" t="str">
        <f t="shared" si="9"/>
        <v>Jun 9, 2023 4:30 PM (GMT+12:00) New Zealand</v>
      </c>
      <c r="E71" s="3" t="str">
        <f t="shared" si="10"/>
        <v>Jun 9, 2023 5:25 PM (GMT+12:00) New Zealand</v>
      </c>
    </row>
    <row r="72" spans="1:5" ht="31.5" x14ac:dyDescent="0.25">
      <c r="A72" s="1" t="s">
        <v>83</v>
      </c>
      <c r="B72" s="2">
        <v>37</v>
      </c>
      <c r="C72" s="1" t="s">
        <v>7</v>
      </c>
      <c r="D72" s="1" t="str">
        <f t="shared" si="9"/>
        <v>Jun 9, 2023 4:30 PM (GMT+12:00) New Zealand</v>
      </c>
      <c r="E72" s="1" t="str">
        <f t="shared" si="10"/>
        <v>Jun 9, 2023 5:25 PM (GMT+12:00) New Zealand</v>
      </c>
    </row>
    <row r="73" spans="1:5" ht="47.25" x14ac:dyDescent="0.25">
      <c r="A73" s="3" t="s">
        <v>84</v>
      </c>
      <c r="B73" s="4">
        <v>1</v>
      </c>
      <c r="C73" s="3" t="s">
        <v>3</v>
      </c>
      <c r="D73" s="3" t="str">
        <f t="shared" si="9"/>
        <v>Jun 9, 2023 4:30 PM (GMT+12:00) New Zealand</v>
      </c>
      <c r="E73" s="3" t="str">
        <f t="shared" si="10"/>
        <v>Jun 9, 2023 5:25 PM (GMT+12:00) New Zealand</v>
      </c>
    </row>
    <row r="74" spans="1:5" ht="31.5" x14ac:dyDescent="0.25">
      <c r="A74" s="1" t="s">
        <v>85</v>
      </c>
      <c r="B74" s="2">
        <v>6</v>
      </c>
      <c r="C74" s="1" t="s">
        <v>61</v>
      </c>
      <c r="D74" s="1" t="str">
        <f t="shared" si="9"/>
        <v>Jun 9, 2023 4:30 PM (GMT+12:00) New Zealand</v>
      </c>
      <c r="E74" s="1" t="str">
        <f t="shared" si="10"/>
        <v>Jun 9, 2023 5:25 PM (GMT+12:00) New Zealand</v>
      </c>
    </row>
    <row r="75" spans="1:5" ht="31.5" x14ac:dyDescent="0.25">
      <c r="A75" s="3" t="s">
        <v>86</v>
      </c>
      <c r="B75" s="4">
        <v>17</v>
      </c>
      <c r="C75" s="3" t="s">
        <v>9</v>
      </c>
      <c r="D75" s="3" t="str">
        <f t="shared" si="9"/>
        <v>Jun 9, 2023 4:30 PM (GMT+12:00) New Zealand</v>
      </c>
      <c r="E75" s="3" t="str">
        <f t="shared" si="10"/>
        <v>Jun 9, 2023 5:25 PM (GMT+12:00) New Zealand</v>
      </c>
    </row>
    <row r="76" spans="1:5" ht="63" x14ac:dyDescent="0.25">
      <c r="A76" s="1" t="s">
        <v>87</v>
      </c>
      <c r="B76" s="2">
        <v>42</v>
      </c>
      <c r="C76" s="1" t="s">
        <v>36</v>
      </c>
      <c r="D76" s="1" t="str">
        <f t="shared" si="9"/>
        <v>Jun 9, 2023 4:30 PM (GMT+12:00) New Zealand</v>
      </c>
      <c r="E76" s="1" t="str">
        <f t="shared" si="10"/>
        <v>Jun 9, 2023 5:25 PM (GMT+12:00) New Zealand</v>
      </c>
    </row>
    <row r="77" spans="1:5" ht="47.25" x14ac:dyDescent="0.25">
      <c r="A77" s="3" t="s">
        <v>88</v>
      </c>
      <c r="B77" s="4">
        <v>14</v>
      </c>
      <c r="C77" s="3" t="s">
        <v>20</v>
      </c>
      <c r="D77" s="3" t="str">
        <f t="shared" si="9"/>
        <v>Jun 9, 2023 4:30 PM (GMT+12:00) New Zealand</v>
      </c>
      <c r="E77" s="3" t="str">
        <f t="shared" si="10"/>
        <v>Jun 9, 2023 5:25 PM (GMT+12:00) New Zealand</v>
      </c>
    </row>
    <row r="78" spans="1:5" ht="63" x14ac:dyDescent="0.25">
      <c r="A78" s="1" t="s">
        <v>89</v>
      </c>
      <c r="B78" s="2">
        <v>6</v>
      </c>
      <c r="C78" s="1" t="s">
        <v>33</v>
      </c>
      <c r="D78" s="1" t="str">
        <f t="shared" si="9"/>
        <v>Jun 9, 2023 4:30 PM (GMT+12:00) New Zealand</v>
      </c>
      <c r="E78" s="1" t="str">
        <f t="shared" si="10"/>
        <v>Jun 9, 2023 5:25 PM (GMT+12:00) New Zealand</v>
      </c>
    </row>
    <row r="79" spans="1:5" ht="47.25" x14ac:dyDescent="0.25">
      <c r="A79" s="3" t="s">
        <v>90</v>
      </c>
      <c r="B79" s="4">
        <v>27</v>
      </c>
      <c r="C79" s="3" t="s">
        <v>9</v>
      </c>
      <c r="D79" s="3" t="str">
        <f t="shared" ref="D79:D89" si="11">CONCATENATE(TEXT(DATE(2023,6,9)+TIME(17,35,0),"MMM D, YYYY h:mm AM/PM")," ","(GMT+12:00) New Zealand")</f>
        <v>Jun 9, 2023 5:35 PM (GMT+12:00) New Zealand</v>
      </c>
      <c r="E79" s="3" t="str">
        <f t="shared" ref="E79:E89" si="12">CONCATENATE(TEXT(DATE(2023,6,9)+TIME(18,30,0),"MMM D, YYYY h:mm AM/PM")," ","(GMT+12:00) New Zealand")</f>
        <v>Jun 9, 2023 6:30 PM (GMT+12:00) New Zealand</v>
      </c>
    </row>
    <row r="80" spans="1:5" ht="63" x14ac:dyDescent="0.25">
      <c r="A80" s="1" t="s">
        <v>91</v>
      </c>
      <c r="B80" s="2">
        <v>32</v>
      </c>
      <c r="C80" s="1" t="s">
        <v>36</v>
      </c>
      <c r="D80" s="1" t="str">
        <f t="shared" si="11"/>
        <v>Jun 9, 2023 5:35 PM (GMT+12:00) New Zealand</v>
      </c>
      <c r="E80" s="1" t="str">
        <f t="shared" si="12"/>
        <v>Jun 9, 2023 6:30 PM (GMT+12:00) New Zealand</v>
      </c>
    </row>
    <row r="81" spans="1:5" ht="47.25" x14ac:dyDescent="0.25">
      <c r="A81" s="3" t="s">
        <v>92</v>
      </c>
      <c r="B81" s="4">
        <v>28</v>
      </c>
      <c r="C81" s="3" t="s">
        <v>20</v>
      </c>
      <c r="D81" s="3" t="str">
        <f t="shared" si="11"/>
        <v>Jun 9, 2023 5:35 PM (GMT+12:00) New Zealand</v>
      </c>
      <c r="E81" s="3" t="str">
        <f t="shared" si="12"/>
        <v>Jun 9, 2023 6:30 PM (GMT+12:00) New Zealand</v>
      </c>
    </row>
    <row r="82" spans="1:5" ht="63" x14ac:dyDescent="0.25">
      <c r="A82" s="1" t="s">
        <v>93</v>
      </c>
      <c r="B82" s="2">
        <v>9</v>
      </c>
      <c r="C82" s="1" t="s">
        <v>33</v>
      </c>
      <c r="D82" s="1" t="str">
        <f t="shared" si="11"/>
        <v>Jun 9, 2023 5:35 PM (GMT+12:00) New Zealand</v>
      </c>
      <c r="E82" s="1" t="str">
        <f t="shared" si="12"/>
        <v>Jun 9, 2023 6:30 PM (GMT+12:00) New Zealand</v>
      </c>
    </row>
    <row r="83" spans="1:5" ht="31.5" x14ac:dyDescent="0.25">
      <c r="A83" s="3" t="s">
        <v>94</v>
      </c>
      <c r="B83" s="4">
        <v>39</v>
      </c>
      <c r="C83" s="3" t="s">
        <v>5</v>
      </c>
      <c r="D83" s="3" t="str">
        <f t="shared" si="11"/>
        <v>Jun 9, 2023 5:35 PM (GMT+12:00) New Zealand</v>
      </c>
      <c r="E83" s="3" t="str">
        <f t="shared" si="12"/>
        <v>Jun 9, 2023 6:30 PM (GMT+12:00) New Zealand</v>
      </c>
    </row>
    <row r="84" spans="1:5" ht="47.25" x14ac:dyDescent="0.25">
      <c r="A84" s="1" t="s">
        <v>95</v>
      </c>
      <c r="B84" s="2">
        <v>6</v>
      </c>
      <c r="C84" s="1" t="s">
        <v>31</v>
      </c>
      <c r="D84" s="1" t="str">
        <f t="shared" si="11"/>
        <v>Jun 9, 2023 5:35 PM (GMT+12:00) New Zealand</v>
      </c>
      <c r="E84" s="1" t="str">
        <f t="shared" si="12"/>
        <v>Jun 9, 2023 6:30 PM (GMT+12:00) New Zealand</v>
      </c>
    </row>
    <row r="85" spans="1:5" ht="63" x14ac:dyDescent="0.25">
      <c r="A85" s="3" t="s">
        <v>96</v>
      </c>
      <c r="B85" s="4">
        <v>39</v>
      </c>
      <c r="C85" s="3" t="s">
        <v>1</v>
      </c>
      <c r="D85" s="3" t="str">
        <f t="shared" si="11"/>
        <v>Jun 9, 2023 5:35 PM (GMT+12:00) New Zealand</v>
      </c>
      <c r="E85" s="3" t="str">
        <f t="shared" si="12"/>
        <v>Jun 9, 2023 6:30 PM (GMT+12:00) New Zealand</v>
      </c>
    </row>
    <row r="86" spans="1:5" ht="31.5" x14ac:dyDescent="0.25">
      <c r="A86" s="1" t="s">
        <v>97</v>
      </c>
      <c r="B86" s="2">
        <v>14</v>
      </c>
      <c r="C86" s="1" t="s">
        <v>39</v>
      </c>
      <c r="D86" s="1" t="str">
        <f t="shared" si="11"/>
        <v>Jun 9, 2023 5:35 PM (GMT+12:00) New Zealand</v>
      </c>
      <c r="E86" s="1" t="str">
        <f t="shared" si="12"/>
        <v>Jun 9, 2023 6:30 PM (GMT+12:00) New Zealand</v>
      </c>
    </row>
    <row r="87" spans="1:5" ht="31.5" x14ac:dyDescent="0.25">
      <c r="A87" s="3" t="s">
        <v>98</v>
      </c>
      <c r="B87" s="4">
        <v>17</v>
      </c>
      <c r="C87" s="3" t="s">
        <v>7</v>
      </c>
      <c r="D87" s="3" t="str">
        <f t="shared" si="11"/>
        <v>Jun 9, 2023 5:35 PM (GMT+12:00) New Zealand</v>
      </c>
      <c r="E87" s="3" t="str">
        <f t="shared" si="12"/>
        <v>Jun 9, 2023 6:30 PM (GMT+12:00) New Zealand</v>
      </c>
    </row>
    <row r="88" spans="1:5" ht="47.25" x14ac:dyDescent="0.25">
      <c r="A88" s="1" t="s">
        <v>99</v>
      </c>
      <c r="B88" s="2">
        <v>40</v>
      </c>
      <c r="C88" s="1" t="s">
        <v>3</v>
      </c>
      <c r="D88" s="1" t="str">
        <f t="shared" si="11"/>
        <v>Jun 9, 2023 5:35 PM (GMT+12:00) New Zealand</v>
      </c>
      <c r="E88" s="1" t="str">
        <f t="shared" si="12"/>
        <v>Jun 9, 2023 6:30 PM (GMT+12:00) New Zealand</v>
      </c>
    </row>
    <row r="89" spans="1:5" ht="47.25" x14ac:dyDescent="0.25">
      <c r="A89" s="3" t="s">
        <v>100</v>
      </c>
      <c r="B89" s="4">
        <v>9</v>
      </c>
      <c r="C89" s="3" t="s">
        <v>61</v>
      </c>
      <c r="D89" s="3" t="str">
        <f t="shared" si="11"/>
        <v>Jun 9, 2023 5:35 PM (GMT+12:00) New Zealand</v>
      </c>
      <c r="E89" s="3" t="str">
        <f t="shared" si="12"/>
        <v>Jun 9, 2023 6:30 PM (GMT+12:00) New Zealand</v>
      </c>
    </row>
    <row r="90" spans="1:5" ht="47.25" x14ac:dyDescent="0.25">
      <c r="A90" s="1" t="s">
        <v>101</v>
      </c>
      <c r="B90" s="2">
        <v>18</v>
      </c>
      <c r="C90" s="1" t="s">
        <v>29</v>
      </c>
      <c r="D90" s="1" t="str">
        <f t="shared" ref="D90:D101" si="13">CONCATENATE(TEXT(DATE(2023,6,10)+TIME(8,30,0),"MMM D, YYYY h:mm AM/PM")," ","(GMT+12:00) New Zealand")</f>
        <v>Jun 10, 2023 8:30 AM (GMT+12:00) New Zealand</v>
      </c>
      <c r="E90" s="1" t="str">
        <f>CONCATENATE(TEXT(DATE(2023,6,10)+TIME(10,30,0),"MMM D, YYYY h:mm AM/PM")," ","(GMT+12:00) New Zealand")</f>
        <v>Jun 10, 2023 10:30 AM (GMT+12:00) New Zealand</v>
      </c>
    </row>
    <row r="91" spans="1:5" ht="31.5" x14ac:dyDescent="0.25">
      <c r="A91" s="3" t="s">
        <v>102</v>
      </c>
      <c r="B91" s="4">
        <v>14</v>
      </c>
      <c r="C91" s="3" t="s">
        <v>5</v>
      </c>
      <c r="D91" s="3" t="str">
        <f t="shared" si="13"/>
        <v>Jun 10, 2023 8:30 AM (GMT+12:00) New Zealand</v>
      </c>
      <c r="E91" s="3" t="str">
        <f t="shared" ref="E91:E101" si="14">CONCATENATE(TEXT(DATE(2023,6,10)+TIME(9,25,0),"MMM D, YYYY h:mm AM/PM")," ","(GMT+12:00) New Zealand")</f>
        <v>Jun 10, 2023 9:25 AM (GMT+12:00) New Zealand</v>
      </c>
    </row>
    <row r="92" spans="1:5" ht="31.5" x14ac:dyDescent="0.25">
      <c r="A92" s="1" t="s">
        <v>103</v>
      </c>
      <c r="B92" s="2">
        <v>9</v>
      </c>
      <c r="C92" s="1" t="s">
        <v>61</v>
      </c>
      <c r="D92" s="1" t="str">
        <f t="shared" si="13"/>
        <v>Jun 10, 2023 8:30 AM (GMT+12:00) New Zealand</v>
      </c>
      <c r="E92" s="1" t="str">
        <f t="shared" si="14"/>
        <v>Jun 10, 2023 9:25 AM (GMT+12:00) New Zealand</v>
      </c>
    </row>
    <row r="93" spans="1:5" ht="47.25" x14ac:dyDescent="0.25">
      <c r="A93" s="3" t="s">
        <v>104</v>
      </c>
      <c r="B93" s="4">
        <v>14</v>
      </c>
      <c r="C93" s="3" t="s">
        <v>1</v>
      </c>
      <c r="D93" s="3" t="str">
        <f t="shared" si="13"/>
        <v>Jun 10, 2023 8:30 AM (GMT+12:00) New Zealand</v>
      </c>
      <c r="E93" s="3" t="str">
        <f t="shared" si="14"/>
        <v>Jun 10, 2023 9:25 AM (GMT+12:00) New Zealand</v>
      </c>
    </row>
    <row r="94" spans="1:5" ht="31.5" x14ac:dyDescent="0.25">
      <c r="A94" s="1" t="s">
        <v>105</v>
      </c>
      <c r="B94" s="2">
        <v>58</v>
      </c>
      <c r="C94" s="1" t="s">
        <v>36</v>
      </c>
      <c r="D94" s="1" t="str">
        <f t="shared" si="13"/>
        <v>Jun 10, 2023 8:30 AM (GMT+12:00) New Zealand</v>
      </c>
      <c r="E94" s="1" t="str">
        <f t="shared" si="14"/>
        <v>Jun 10, 2023 9:25 AM (GMT+12:00) New Zealand</v>
      </c>
    </row>
    <row r="95" spans="1:5" ht="47.25" x14ac:dyDescent="0.25">
      <c r="A95" s="3" t="s">
        <v>106</v>
      </c>
      <c r="B95" s="4">
        <v>1</v>
      </c>
      <c r="C95" s="3" t="s">
        <v>20</v>
      </c>
      <c r="D95" s="3" t="str">
        <f t="shared" si="13"/>
        <v>Jun 10, 2023 8:30 AM (GMT+12:00) New Zealand</v>
      </c>
      <c r="E95" s="3" t="str">
        <f t="shared" si="14"/>
        <v>Jun 10, 2023 9:25 AM (GMT+12:00) New Zealand</v>
      </c>
    </row>
    <row r="96" spans="1:5" ht="47.25" x14ac:dyDescent="0.25">
      <c r="A96" s="1" t="s">
        <v>107</v>
      </c>
      <c r="B96" s="2">
        <v>9</v>
      </c>
      <c r="C96" s="1" t="s">
        <v>31</v>
      </c>
      <c r="D96" s="1" t="str">
        <f t="shared" si="13"/>
        <v>Jun 10, 2023 8:30 AM (GMT+12:00) New Zealand</v>
      </c>
      <c r="E96" s="1" t="str">
        <f t="shared" si="14"/>
        <v>Jun 10, 2023 9:25 AM (GMT+12:00) New Zealand</v>
      </c>
    </row>
    <row r="97" spans="1:5" ht="47.25" x14ac:dyDescent="0.25">
      <c r="A97" s="3" t="s">
        <v>108</v>
      </c>
      <c r="B97" s="4">
        <v>11</v>
      </c>
      <c r="C97" s="3" t="s">
        <v>3</v>
      </c>
      <c r="D97" s="3" t="str">
        <f t="shared" si="13"/>
        <v>Jun 10, 2023 8:30 AM (GMT+12:00) New Zealand</v>
      </c>
      <c r="E97" s="3" t="str">
        <f t="shared" si="14"/>
        <v>Jun 10, 2023 9:25 AM (GMT+12:00) New Zealand</v>
      </c>
    </row>
    <row r="98" spans="1:5" ht="31.5" x14ac:dyDescent="0.25">
      <c r="A98" s="1" t="s">
        <v>109</v>
      </c>
      <c r="B98" s="2">
        <v>47</v>
      </c>
      <c r="C98" s="1" t="s">
        <v>9</v>
      </c>
      <c r="D98" s="1" t="str">
        <f t="shared" si="13"/>
        <v>Jun 10, 2023 8:30 AM (GMT+12:00) New Zealand</v>
      </c>
      <c r="E98" s="1" t="str">
        <f t="shared" si="14"/>
        <v>Jun 10, 2023 9:25 AM (GMT+12:00) New Zealand</v>
      </c>
    </row>
    <row r="99" spans="1:5" ht="31.5" x14ac:dyDescent="0.25">
      <c r="A99" s="3" t="s">
        <v>110</v>
      </c>
      <c r="B99" s="4">
        <v>10</v>
      </c>
      <c r="C99" s="3" t="s">
        <v>39</v>
      </c>
      <c r="D99" s="3" t="str">
        <f t="shared" si="13"/>
        <v>Jun 10, 2023 8:30 AM (GMT+12:00) New Zealand</v>
      </c>
      <c r="E99" s="3" t="str">
        <f t="shared" si="14"/>
        <v>Jun 10, 2023 9:25 AM (GMT+12:00) New Zealand</v>
      </c>
    </row>
    <row r="100" spans="1:5" ht="63" x14ac:dyDescent="0.25">
      <c r="A100" s="1" t="s">
        <v>111</v>
      </c>
      <c r="B100" s="2">
        <v>33</v>
      </c>
      <c r="C100" s="1" t="s">
        <v>7</v>
      </c>
      <c r="D100" s="1" t="str">
        <f t="shared" si="13"/>
        <v>Jun 10, 2023 8:30 AM (GMT+12:00) New Zealand</v>
      </c>
      <c r="E100" s="1" t="str">
        <f t="shared" si="14"/>
        <v>Jun 10, 2023 9:25 AM (GMT+12:00) New Zealand</v>
      </c>
    </row>
    <row r="101" spans="1:5" ht="47.25" x14ac:dyDescent="0.25">
      <c r="A101" s="3" t="s">
        <v>112</v>
      </c>
      <c r="B101" s="4">
        <v>9</v>
      </c>
      <c r="C101" s="3" t="s">
        <v>33</v>
      </c>
      <c r="D101" s="3" t="str">
        <f t="shared" si="13"/>
        <v>Jun 10, 2023 8:30 AM (GMT+12:00) New Zealand</v>
      </c>
      <c r="E101" s="3" t="str">
        <f t="shared" si="14"/>
        <v>Jun 10, 2023 9:25 AM (GMT+12:00) New Zealand</v>
      </c>
    </row>
    <row r="102" spans="1:5" ht="47.25" x14ac:dyDescent="0.25">
      <c r="A102" s="1" t="s">
        <v>113</v>
      </c>
      <c r="B102" s="2">
        <v>11</v>
      </c>
      <c r="C102" s="1" t="s">
        <v>5</v>
      </c>
      <c r="D102" s="1" t="str">
        <f t="shared" ref="D102:D112" si="15">CONCATENATE(TEXT(DATE(2023,6,10)+TIME(9,35,0),"MMM D, YYYY h:mm AM/PM")," ","(GMT+12:00) New Zealand")</f>
        <v>Jun 10, 2023 9:35 AM (GMT+12:00) New Zealand</v>
      </c>
      <c r="E102" s="1" t="str">
        <f t="shared" ref="E102:E112" si="16">CONCATENATE(TEXT(DATE(2023,6,10)+TIME(10,30,0),"MMM D, YYYY h:mm AM/PM")," ","(GMT+12:00) New Zealand")</f>
        <v>Jun 10, 2023 10:30 AM (GMT+12:00) New Zealand</v>
      </c>
    </row>
    <row r="103" spans="1:5" ht="47.25" x14ac:dyDescent="0.25">
      <c r="A103" s="3" t="s">
        <v>114</v>
      </c>
      <c r="B103" s="4">
        <v>16</v>
      </c>
      <c r="C103" s="3" t="s">
        <v>61</v>
      </c>
      <c r="D103" s="3" t="str">
        <f t="shared" si="15"/>
        <v>Jun 10, 2023 9:35 AM (GMT+12:00) New Zealand</v>
      </c>
      <c r="E103" s="3" t="str">
        <f t="shared" si="16"/>
        <v>Jun 10, 2023 10:30 AM (GMT+12:00) New Zealand</v>
      </c>
    </row>
    <row r="104" spans="1:5" ht="47.25" x14ac:dyDescent="0.25">
      <c r="A104" s="1" t="s">
        <v>115</v>
      </c>
      <c r="B104" s="2">
        <v>10</v>
      </c>
      <c r="C104" s="1" t="s">
        <v>1</v>
      </c>
      <c r="D104" s="1" t="str">
        <f t="shared" si="15"/>
        <v>Jun 10, 2023 9:35 AM (GMT+12:00) New Zealand</v>
      </c>
      <c r="E104" s="1" t="str">
        <f t="shared" si="16"/>
        <v>Jun 10, 2023 10:30 AM (GMT+12:00) New Zealand</v>
      </c>
    </row>
    <row r="105" spans="1:5" ht="47.25" x14ac:dyDescent="0.25">
      <c r="A105" s="3" t="s">
        <v>116</v>
      </c>
      <c r="B105" s="4">
        <v>67</v>
      </c>
      <c r="C105" s="3" t="s">
        <v>36</v>
      </c>
      <c r="D105" s="3" t="str">
        <f t="shared" si="15"/>
        <v>Jun 10, 2023 9:35 AM (GMT+12:00) New Zealand</v>
      </c>
      <c r="E105" s="3" t="str">
        <f t="shared" si="16"/>
        <v>Jun 10, 2023 10:30 AM (GMT+12:00) New Zealand</v>
      </c>
    </row>
    <row r="106" spans="1:5" ht="47.25" x14ac:dyDescent="0.25">
      <c r="A106" s="1" t="s">
        <v>117</v>
      </c>
      <c r="B106" s="2">
        <v>1</v>
      </c>
      <c r="C106" s="1" t="s">
        <v>20</v>
      </c>
      <c r="D106" s="1" t="str">
        <f t="shared" si="15"/>
        <v>Jun 10, 2023 9:35 AM (GMT+12:00) New Zealand</v>
      </c>
      <c r="E106" s="1" t="str">
        <f t="shared" si="16"/>
        <v>Jun 10, 2023 10:30 AM (GMT+12:00) New Zealand</v>
      </c>
    </row>
    <row r="107" spans="1:5" ht="47.25" x14ac:dyDescent="0.25">
      <c r="A107" s="3" t="s">
        <v>118</v>
      </c>
      <c r="B107" s="4">
        <v>10</v>
      </c>
      <c r="C107" s="3" t="s">
        <v>31</v>
      </c>
      <c r="D107" s="3" t="str">
        <f t="shared" si="15"/>
        <v>Jun 10, 2023 9:35 AM (GMT+12:00) New Zealand</v>
      </c>
      <c r="E107" s="3" t="str">
        <f t="shared" si="16"/>
        <v>Jun 10, 2023 10:30 AM (GMT+12:00) New Zealand</v>
      </c>
    </row>
    <row r="108" spans="1:5" ht="47.25" x14ac:dyDescent="0.25">
      <c r="A108" s="1" t="s">
        <v>119</v>
      </c>
      <c r="B108" s="2">
        <v>20</v>
      </c>
      <c r="C108" s="1" t="s">
        <v>3</v>
      </c>
      <c r="D108" s="1" t="str">
        <f t="shared" si="15"/>
        <v>Jun 10, 2023 9:35 AM (GMT+12:00) New Zealand</v>
      </c>
      <c r="E108" s="1" t="str">
        <f t="shared" si="16"/>
        <v>Jun 10, 2023 10:30 AM (GMT+12:00) New Zealand</v>
      </c>
    </row>
    <row r="109" spans="1:5" ht="31.5" x14ac:dyDescent="0.25">
      <c r="A109" s="3" t="s">
        <v>120</v>
      </c>
      <c r="B109" s="4">
        <v>56</v>
      </c>
      <c r="C109" s="3" t="s">
        <v>9</v>
      </c>
      <c r="D109" s="3" t="str">
        <f t="shared" si="15"/>
        <v>Jun 10, 2023 9:35 AM (GMT+12:00) New Zealand</v>
      </c>
      <c r="E109" s="3" t="str">
        <f t="shared" si="16"/>
        <v>Jun 10, 2023 10:30 AM (GMT+12:00) New Zealand</v>
      </c>
    </row>
    <row r="110" spans="1:5" ht="31.5" x14ac:dyDescent="0.25">
      <c r="A110" s="1" t="s">
        <v>121</v>
      </c>
      <c r="B110" s="2">
        <v>19</v>
      </c>
      <c r="C110" s="1" t="s">
        <v>39</v>
      </c>
      <c r="D110" s="1" t="str">
        <f t="shared" si="15"/>
        <v>Jun 10, 2023 9:35 AM (GMT+12:00) New Zealand</v>
      </c>
      <c r="E110" s="1" t="str">
        <f t="shared" si="16"/>
        <v>Jun 10, 2023 10:30 AM (GMT+12:00) New Zealand</v>
      </c>
    </row>
    <row r="111" spans="1:5" ht="63" x14ac:dyDescent="0.25">
      <c r="A111" s="3" t="s">
        <v>122</v>
      </c>
      <c r="B111" s="4">
        <v>26</v>
      </c>
      <c r="C111" s="3" t="s">
        <v>7</v>
      </c>
      <c r="D111" s="3" t="str">
        <f t="shared" si="15"/>
        <v>Jun 10, 2023 9:35 AM (GMT+12:00) New Zealand</v>
      </c>
      <c r="E111" s="3" t="str">
        <f t="shared" si="16"/>
        <v>Jun 10, 2023 10:30 AM (GMT+12:00) New Zealand</v>
      </c>
    </row>
    <row r="112" spans="1:5" ht="47.25" x14ac:dyDescent="0.25">
      <c r="A112" s="1" t="s">
        <v>123</v>
      </c>
      <c r="B112" s="2">
        <v>25</v>
      </c>
      <c r="C112" s="1" t="s">
        <v>33</v>
      </c>
      <c r="D112" s="1" t="str">
        <f t="shared" si="15"/>
        <v>Jun 10, 2023 9:35 AM (GMT+12:00) New Zealand</v>
      </c>
      <c r="E112" s="1" t="str">
        <f t="shared" si="16"/>
        <v>Jun 10, 2023 10:30 AM (GMT+12:00) New Zealand</v>
      </c>
    </row>
    <row r="113" spans="1:5" ht="31.5" x14ac:dyDescent="0.25">
      <c r="A113" s="3" t="s">
        <v>124</v>
      </c>
      <c r="B113" s="4">
        <v>42</v>
      </c>
      <c r="C113" s="3" t="s">
        <v>29</v>
      </c>
      <c r="D113" s="3" t="str">
        <f t="shared" ref="D113:D124" si="17">CONCATENATE(TEXT(DATE(2023,6,10)+TIME(11,0,0),"MMM D, YYYY h:mm AM/PM")," ","(GMT+12:00) New Zealand")</f>
        <v>Jun 10, 2023 11:00 AM (GMT+12:00) New Zealand</v>
      </c>
      <c r="E113" s="3" t="str">
        <f>CONCATENATE(TEXT(DATE(2023,6,10)+TIME(13,0,0),"MMM D, YYYY h:mm AM/PM")," ","(GMT+12:00) New Zealand")</f>
        <v>Jun 10, 2023 1:00 PM (GMT+12:00) New Zealand</v>
      </c>
    </row>
    <row r="114" spans="1:5" ht="31.5" x14ac:dyDescent="0.25">
      <c r="A114" s="1" t="s">
        <v>125</v>
      </c>
      <c r="B114" s="2">
        <v>52</v>
      </c>
      <c r="C114" s="1" t="s">
        <v>36</v>
      </c>
      <c r="D114" s="1" t="str">
        <f t="shared" si="17"/>
        <v>Jun 10, 2023 11:00 AM (GMT+12:00) New Zealand</v>
      </c>
      <c r="E114" s="1" t="str">
        <f t="shared" ref="E114:E124" si="18">CONCATENATE(TEXT(DATE(2023,6,10)+TIME(11,55,0),"MMM D, YYYY h:mm AM/PM")," ","(GMT+12:00) New Zealand")</f>
        <v>Jun 10, 2023 11:55 AM (GMT+12:00) New Zealand</v>
      </c>
    </row>
    <row r="115" spans="1:5" ht="31.5" x14ac:dyDescent="0.25">
      <c r="A115" s="3" t="s">
        <v>126</v>
      </c>
      <c r="B115" s="4">
        <v>27</v>
      </c>
      <c r="C115" s="3" t="s">
        <v>5</v>
      </c>
      <c r="D115" s="3" t="str">
        <f t="shared" si="17"/>
        <v>Jun 10, 2023 11:00 AM (GMT+12:00) New Zealand</v>
      </c>
      <c r="E115" s="3" t="str">
        <f t="shared" si="18"/>
        <v>Jun 10, 2023 11:55 AM (GMT+12:00) New Zealand</v>
      </c>
    </row>
    <row r="116" spans="1:5" ht="31.5" x14ac:dyDescent="0.25">
      <c r="A116" s="1" t="s">
        <v>127</v>
      </c>
      <c r="B116" s="2">
        <v>11</v>
      </c>
      <c r="C116" s="1" t="s">
        <v>61</v>
      </c>
      <c r="D116" s="1" t="str">
        <f t="shared" si="17"/>
        <v>Jun 10, 2023 11:00 AM (GMT+12:00) New Zealand</v>
      </c>
      <c r="E116" s="1" t="str">
        <f t="shared" si="18"/>
        <v>Jun 10, 2023 11:55 AM (GMT+12:00) New Zealand</v>
      </c>
    </row>
    <row r="117" spans="1:5" ht="31.5" x14ac:dyDescent="0.25">
      <c r="A117" s="3" t="s">
        <v>128</v>
      </c>
      <c r="B117" s="4">
        <v>3</v>
      </c>
      <c r="C117" s="3" t="s">
        <v>31</v>
      </c>
      <c r="D117" s="3" t="str">
        <f t="shared" si="17"/>
        <v>Jun 10, 2023 11:00 AM (GMT+12:00) New Zealand</v>
      </c>
      <c r="E117" s="3" t="str">
        <f t="shared" si="18"/>
        <v>Jun 10, 2023 11:55 AM (GMT+12:00) New Zealand</v>
      </c>
    </row>
    <row r="118" spans="1:5" ht="31.5" x14ac:dyDescent="0.25">
      <c r="A118" s="1" t="s">
        <v>129</v>
      </c>
      <c r="B118" s="2">
        <v>24</v>
      </c>
      <c r="C118" s="1" t="s">
        <v>7</v>
      </c>
      <c r="D118" s="1" t="str">
        <f t="shared" si="17"/>
        <v>Jun 10, 2023 11:00 AM (GMT+12:00) New Zealand</v>
      </c>
      <c r="E118" s="1" t="str">
        <f t="shared" si="18"/>
        <v>Jun 10, 2023 11:55 AM (GMT+12:00) New Zealand</v>
      </c>
    </row>
    <row r="119" spans="1:5" ht="47.25" x14ac:dyDescent="0.25">
      <c r="A119" s="3" t="s">
        <v>130</v>
      </c>
      <c r="B119" s="4">
        <v>16</v>
      </c>
      <c r="C119" s="3" t="s">
        <v>9</v>
      </c>
      <c r="D119" s="3" t="str">
        <f t="shared" si="17"/>
        <v>Jun 10, 2023 11:00 AM (GMT+12:00) New Zealand</v>
      </c>
      <c r="E119" s="3" t="str">
        <f t="shared" si="18"/>
        <v>Jun 10, 2023 11:55 AM (GMT+12:00) New Zealand</v>
      </c>
    </row>
    <row r="120" spans="1:5" ht="63" x14ac:dyDescent="0.25">
      <c r="A120" s="1" t="s">
        <v>131</v>
      </c>
      <c r="B120" s="2">
        <v>1</v>
      </c>
      <c r="C120" s="1" t="s">
        <v>39</v>
      </c>
      <c r="D120" s="1" t="str">
        <f t="shared" si="17"/>
        <v>Jun 10, 2023 11:00 AM (GMT+12:00) New Zealand</v>
      </c>
      <c r="E120" s="1" t="str">
        <f t="shared" si="18"/>
        <v>Jun 10, 2023 11:55 AM (GMT+12:00) New Zealand</v>
      </c>
    </row>
    <row r="121" spans="1:5" ht="63" x14ac:dyDescent="0.25">
      <c r="A121" s="3" t="s">
        <v>132</v>
      </c>
      <c r="B121" s="4">
        <v>10</v>
      </c>
      <c r="C121" s="3" t="s">
        <v>20</v>
      </c>
      <c r="D121" s="3" t="str">
        <f t="shared" si="17"/>
        <v>Jun 10, 2023 11:00 AM (GMT+12:00) New Zealand</v>
      </c>
      <c r="E121" s="3" t="str">
        <f t="shared" si="18"/>
        <v>Jun 10, 2023 11:55 AM (GMT+12:00) New Zealand</v>
      </c>
    </row>
    <row r="122" spans="1:5" ht="47.25" x14ac:dyDescent="0.25">
      <c r="A122" s="1" t="s">
        <v>133</v>
      </c>
      <c r="B122" s="2">
        <v>39</v>
      </c>
      <c r="C122" s="1" t="s">
        <v>3</v>
      </c>
      <c r="D122" s="1" t="str">
        <f t="shared" si="17"/>
        <v>Jun 10, 2023 11:00 AM (GMT+12:00) New Zealand</v>
      </c>
      <c r="E122" s="1" t="str">
        <f t="shared" si="18"/>
        <v>Jun 10, 2023 11:55 AM (GMT+12:00) New Zealand</v>
      </c>
    </row>
    <row r="123" spans="1:5" ht="63" x14ac:dyDescent="0.25">
      <c r="A123" s="3" t="s">
        <v>134</v>
      </c>
      <c r="B123" s="4">
        <v>30</v>
      </c>
      <c r="C123" s="3" t="s">
        <v>1</v>
      </c>
      <c r="D123" s="3" t="str">
        <f t="shared" si="17"/>
        <v>Jun 10, 2023 11:00 AM (GMT+12:00) New Zealand</v>
      </c>
      <c r="E123" s="3" t="str">
        <f t="shared" si="18"/>
        <v>Jun 10, 2023 11:55 AM (GMT+12:00) New Zealand</v>
      </c>
    </row>
    <row r="124" spans="1:5" ht="31.5" x14ac:dyDescent="0.25">
      <c r="A124" s="1" t="s">
        <v>135</v>
      </c>
      <c r="B124" s="2">
        <v>6</v>
      </c>
      <c r="C124" s="1" t="s">
        <v>33</v>
      </c>
      <c r="D124" s="1" t="str">
        <f t="shared" si="17"/>
        <v>Jun 10, 2023 11:00 AM (GMT+12:00) New Zealand</v>
      </c>
      <c r="E124" s="1" t="str">
        <f t="shared" si="18"/>
        <v>Jun 10, 2023 11:55 AM (GMT+12:00) New Zealand</v>
      </c>
    </row>
    <row r="125" spans="1:5" ht="31.5" x14ac:dyDescent="0.25">
      <c r="A125" s="3" t="s">
        <v>136</v>
      </c>
      <c r="B125" s="4">
        <v>44</v>
      </c>
      <c r="C125" s="3" t="s">
        <v>36</v>
      </c>
      <c r="D125" s="3" t="str">
        <f t="shared" ref="D125:D135" si="19">CONCATENATE(TEXT(DATE(2023,6,10)+TIME(12,5,0),"MMM D, YYYY h:mm AM/PM")," ","(GMT+12:00) New Zealand")</f>
        <v>Jun 10, 2023 12:05 PM (GMT+12:00) New Zealand</v>
      </c>
      <c r="E125" s="3" t="str">
        <f t="shared" ref="E125:E135" si="20">CONCATENATE(TEXT(DATE(2023,6,10)+TIME(13,0,0),"MMM D, YYYY h:mm AM/PM")," ","(GMT+12:00) New Zealand")</f>
        <v>Jun 10, 2023 1:00 PM (GMT+12:00) New Zealand</v>
      </c>
    </row>
    <row r="126" spans="1:5" ht="47.25" x14ac:dyDescent="0.25">
      <c r="A126" s="1" t="s">
        <v>137</v>
      </c>
      <c r="B126" s="2">
        <v>41</v>
      </c>
      <c r="C126" s="1" t="s">
        <v>5</v>
      </c>
      <c r="D126" s="1" t="str">
        <f t="shared" si="19"/>
        <v>Jun 10, 2023 12:05 PM (GMT+12:00) New Zealand</v>
      </c>
      <c r="E126" s="1" t="str">
        <f t="shared" si="20"/>
        <v>Jun 10, 2023 1:00 PM (GMT+12:00) New Zealand</v>
      </c>
    </row>
    <row r="127" spans="1:5" ht="31.5" x14ac:dyDescent="0.25">
      <c r="A127" s="3" t="s">
        <v>138</v>
      </c>
      <c r="B127" s="4">
        <v>5</v>
      </c>
      <c r="C127" s="3" t="s">
        <v>61</v>
      </c>
      <c r="D127" s="3" t="str">
        <f t="shared" si="19"/>
        <v>Jun 10, 2023 12:05 PM (GMT+12:00) New Zealand</v>
      </c>
      <c r="E127" s="3" t="str">
        <f t="shared" si="20"/>
        <v>Jun 10, 2023 1:00 PM (GMT+12:00) New Zealand</v>
      </c>
    </row>
    <row r="128" spans="1:5" ht="31.5" x14ac:dyDescent="0.25">
      <c r="A128" s="1" t="s">
        <v>139</v>
      </c>
      <c r="B128" s="2">
        <v>13</v>
      </c>
      <c r="C128" s="1" t="s">
        <v>31</v>
      </c>
      <c r="D128" s="1" t="str">
        <f t="shared" si="19"/>
        <v>Jun 10, 2023 12:05 PM (GMT+12:00) New Zealand</v>
      </c>
      <c r="E128" s="1" t="str">
        <f t="shared" si="20"/>
        <v>Jun 10, 2023 1:00 PM (GMT+12:00) New Zealand</v>
      </c>
    </row>
    <row r="129" spans="1:5" ht="31.5" x14ac:dyDescent="0.25">
      <c r="A129" s="3" t="s">
        <v>140</v>
      </c>
      <c r="B129" s="4">
        <v>41</v>
      </c>
      <c r="C129" s="3" t="s">
        <v>7</v>
      </c>
      <c r="D129" s="3" t="str">
        <f t="shared" si="19"/>
        <v>Jun 10, 2023 12:05 PM (GMT+12:00) New Zealand</v>
      </c>
      <c r="E129" s="3" t="str">
        <f t="shared" si="20"/>
        <v>Jun 10, 2023 1:00 PM (GMT+12:00) New Zealand</v>
      </c>
    </row>
    <row r="130" spans="1:5" ht="47.25" x14ac:dyDescent="0.25">
      <c r="A130" s="1" t="s">
        <v>141</v>
      </c>
      <c r="B130" s="2">
        <v>9</v>
      </c>
      <c r="C130" s="1" t="s">
        <v>9</v>
      </c>
      <c r="D130" s="1" t="str">
        <f t="shared" si="19"/>
        <v>Jun 10, 2023 12:05 PM (GMT+12:00) New Zealand</v>
      </c>
      <c r="E130" s="1" t="str">
        <f t="shared" si="20"/>
        <v>Jun 10, 2023 1:00 PM (GMT+12:00) New Zealand</v>
      </c>
    </row>
    <row r="131" spans="1:5" ht="63" x14ac:dyDescent="0.25">
      <c r="A131" s="3" t="s">
        <v>142</v>
      </c>
      <c r="B131" s="4">
        <v>1</v>
      </c>
      <c r="C131" s="3" t="s">
        <v>39</v>
      </c>
      <c r="D131" s="3" t="str">
        <f t="shared" si="19"/>
        <v>Jun 10, 2023 12:05 PM (GMT+12:00) New Zealand</v>
      </c>
      <c r="E131" s="3" t="str">
        <f t="shared" si="20"/>
        <v>Jun 10, 2023 1:00 PM (GMT+12:00) New Zealand</v>
      </c>
    </row>
    <row r="132" spans="1:5" ht="63" x14ac:dyDescent="0.25">
      <c r="A132" s="1" t="s">
        <v>143</v>
      </c>
      <c r="B132" s="2">
        <v>10</v>
      </c>
      <c r="C132" s="1" t="s">
        <v>20</v>
      </c>
      <c r="D132" s="1" t="str">
        <f t="shared" si="19"/>
        <v>Jun 10, 2023 12:05 PM (GMT+12:00) New Zealand</v>
      </c>
      <c r="E132" s="1" t="str">
        <f t="shared" si="20"/>
        <v>Jun 10, 2023 1:00 PM (GMT+12:00) New Zealand</v>
      </c>
    </row>
    <row r="133" spans="1:5" ht="63" x14ac:dyDescent="0.25">
      <c r="A133" s="3" t="s">
        <v>144</v>
      </c>
      <c r="B133" s="4">
        <v>51</v>
      </c>
      <c r="C133" s="3" t="s">
        <v>3</v>
      </c>
      <c r="D133" s="3" t="str">
        <f t="shared" si="19"/>
        <v>Jun 10, 2023 12:05 PM (GMT+12:00) New Zealand</v>
      </c>
      <c r="E133" s="3" t="str">
        <f t="shared" si="20"/>
        <v>Jun 10, 2023 1:00 PM (GMT+12:00) New Zealand</v>
      </c>
    </row>
    <row r="134" spans="1:5" ht="63" x14ac:dyDescent="0.25">
      <c r="A134" s="1" t="s">
        <v>145</v>
      </c>
      <c r="B134" s="2">
        <v>32</v>
      </c>
      <c r="C134" s="1" t="s">
        <v>1</v>
      </c>
      <c r="D134" s="1" t="str">
        <f t="shared" si="19"/>
        <v>Jun 10, 2023 12:05 PM (GMT+12:00) New Zealand</v>
      </c>
      <c r="E134" s="1" t="str">
        <f t="shared" si="20"/>
        <v>Jun 10, 2023 1:00 PM (GMT+12:00) New Zealand</v>
      </c>
    </row>
    <row r="135" spans="1:5" ht="47.25" x14ac:dyDescent="0.25">
      <c r="A135" s="3" t="s">
        <v>146</v>
      </c>
      <c r="B135" s="4">
        <v>8</v>
      </c>
      <c r="C135" s="3" t="s">
        <v>33</v>
      </c>
      <c r="D135" s="3" t="str">
        <f t="shared" si="19"/>
        <v>Jun 10, 2023 12:05 PM (GMT+12:00) New Zealand</v>
      </c>
      <c r="E135" s="3" t="str">
        <f t="shared" si="20"/>
        <v>Jun 10, 2023 1:00 PM (GMT+12:00) New Zealand</v>
      </c>
    </row>
    <row r="136" spans="1:5" ht="47.25" x14ac:dyDescent="0.25">
      <c r="A136" s="1" t="s">
        <v>147</v>
      </c>
      <c r="B136" s="2">
        <v>27</v>
      </c>
      <c r="C136" s="1" t="s">
        <v>29</v>
      </c>
      <c r="D136" s="1" t="str">
        <f t="shared" ref="D136:D147" si="21">CONCATENATE(TEXT(DATE(2023,6,10)+TIME(14,0,0),"MMM D, YYYY h:mm AM/PM")," ","(GMT+12:00) New Zealand")</f>
        <v>Jun 10, 2023 2:00 PM (GMT+12:00) New Zealand</v>
      </c>
      <c r="E136" s="1" t="str">
        <f>CONCATENATE(TEXT(DATE(2023,6,10)+TIME(16,0,0),"MMM D, YYYY h:mm AM/PM")," ","(GMT+12:00) New Zealand")</f>
        <v>Jun 10, 2023 4:00 PM (GMT+12:00) New Zealand</v>
      </c>
    </row>
    <row r="137" spans="1:5" ht="47.25" x14ac:dyDescent="0.25">
      <c r="A137" s="3" t="s">
        <v>148</v>
      </c>
      <c r="B137" s="4">
        <v>11</v>
      </c>
      <c r="C137" s="3" t="s">
        <v>61</v>
      </c>
      <c r="D137" s="3" t="str">
        <f t="shared" si="21"/>
        <v>Jun 10, 2023 2:00 PM (GMT+12:00) New Zealand</v>
      </c>
      <c r="E137" s="3" t="str">
        <f t="shared" ref="E137:E147" si="22">CONCATENATE(TEXT(DATE(2023,6,10)+TIME(14,55,0),"MMM D, YYYY h:mm AM/PM")," ","(GMT+12:00) New Zealand")</f>
        <v>Jun 10, 2023 2:55 PM (GMT+12:00) New Zealand</v>
      </c>
    </row>
    <row r="138" spans="1:5" ht="47.25" x14ac:dyDescent="0.25">
      <c r="A138" s="1" t="s">
        <v>149</v>
      </c>
      <c r="B138" s="2">
        <v>21</v>
      </c>
      <c r="C138" s="1" t="s">
        <v>5</v>
      </c>
      <c r="D138" s="1" t="str">
        <f t="shared" si="21"/>
        <v>Jun 10, 2023 2:00 PM (GMT+12:00) New Zealand</v>
      </c>
      <c r="E138" s="1" t="str">
        <f t="shared" si="22"/>
        <v>Jun 10, 2023 2:55 PM (GMT+12:00) New Zealand</v>
      </c>
    </row>
    <row r="139" spans="1:5" ht="31.5" x14ac:dyDescent="0.25">
      <c r="A139" s="3" t="s">
        <v>150</v>
      </c>
      <c r="B139" s="4">
        <v>37</v>
      </c>
      <c r="C139" s="3" t="s">
        <v>9</v>
      </c>
      <c r="D139" s="3" t="str">
        <f t="shared" si="21"/>
        <v>Jun 10, 2023 2:00 PM (GMT+12:00) New Zealand</v>
      </c>
      <c r="E139" s="3" t="str">
        <f t="shared" si="22"/>
        <v>Jun 10, 2023 2:55 PM (GMT+12:00) New Zealand</v>
      </c>
    </row>
    <row r="140" spans="1:5" ht="31.5" x14ac:dyDescent="0.25">
      <c r="A140" s="1" t="s">
        <v>151</v>
      </c>
      <c r="B140" s="2">
        <v>11</v>
      </c>
      <c r="C140" s="1" t="s">
        <v>33</v>
      </c>
      <c r="D140" s="1" t="str">
        <f t="shared" si="21"/>
        <v>Jun 10, 2023 2:00 PM (GMT+12:00) New Zealand</v>
      </c>
      <c r="E140" s="1" t="str">
        <f t="shared" si="22"/>
        <v>Jun 10, 2023 2:55 PM (GMT+12:00) New Zealand</v>
      </c>
    </row>
    <row r="141" spans="1:5" ht="31.5" x14ac:dyDescent="0.25">
      <c r="A141" s="3" t="s">
        <v>152</v>
      </c>
      <c r="B141" s="4">
        <v>26</v>
      </c>
      <c r="C141" s="3" t="s">
        <v>3</v>
      </c>
      <c r="D141" s="3" t="str">
        <f t="shared" si="21"/>
        <v>Jun 10, 2023 2:00 PM (GMT+12:00) New Zealand</v>
      </c>
      <c r="E141" s="3" t="str">
        <f t="shared" si="22"/>
        <v>Jun 10, 2023 2:55 PM (GMT+12:00) New Zealand</v>
      </c>
    </row>
    <row r="142" spans="1:5" ht="31.5" x14ac:dyDescent="0.25">
      <c r="A142" s="1" t="s">
        <v>153</v>
      </c>
      <c r="B142" s="2">
        <v>33</v>
      </c>
      <c r="C142" s="1" t="s">
        <v>36</v>
      </c>
      <c r="D142" s="1" t="str">
        <f t="shared" si="21"/>
        <v>Jun 10, 2023 2:00 PM (GMT+12:00) New Zealand</v>
      </c>
      <c r="E142" s="1" t="str">
        <f t="shared" si="22"/>
        <v>Jun 10, 2023 2:55 PM (GMT+12:00) New Zealand</v>
      </c>
    </row>
    <row r="143" spans="1:5" ht="63" x14ac:dyDescent="0.25">
      <c r="A143" s="3" t="s">
        <v>154</v>
      </c>
      <c r="B143" s="4">
        <v>21</v>
      </c>
      <c r="C143" s="3" t="s">
        <v>1</v>
      </c>
      <c r="D143" s="3" t="str">
        <f t="shared" si="21"/>
        <v>Jun 10, 2023 2:00 PM (GMT+12:00) New Zealand</v>
      </c>
      <c r="E143" s="3" t="str">
        <f t="shared" si="22"/>
        <v>Jun 10, 2023 2:55 PM (GMT+12:00) New Zealand</v>
      </c>
    </row>
    <row r="144" spans="1:5" ht="47.25" x14ac:dyDescent="0.25">
      <c r="A144" s="1" t="s">
        <v>155</v>
      </c>
      <c r="B144" s="2">
        <v>4</v>
      </c>
      <c r="C144" s="1" t="s">
        <v>39</v>
      </c>
      <c r="D144" s="1" t="str">
        <f t="shared" si="21"/>
        <v>Jun 10, 2023 2:00 PM (GMT+12:00) New Zealand</v>
      </c>
      <c r="E144" s="1" t="str">
        <f t="shared" si="22"/>
        <v>Jun 10, 2023 2:55 PM (GMT+12:00) New Zealand</v>
      </c>
    </row>
    <row r="145" spans="1:5" ht="78.75" x14ac:dyDescent="0.25">
      <c r="A145" s="3" t="s">
        <v>156</v>
      </c>
      <c r="B145" s="4">
        <v>13</v>
      </c>
      <c r="C145" s="3" t="s">
        <v>20</v>
      </c>
      <c r="D145" s="3" t="str">
        <f t="shared" si="21"/>
        <v>Jun 10, 2023 2:00 PM (GMT+12:00) New Zealand</v>
      </c>
      <c r="E145" s="3" t="str">
        <f t="shared" si="22"/>
        <v>Jun 10, 2023 2:55 PM (GMT+12:00) New Zealand</v>
      </c>
    </row>
    <row r="146" spans="1:5" ht="31.5" x14ac:dyDescent="0.25">
      <c r="A146" s="1" t="s">
        <v>157</v>
      </c>
      <c r="B146" s="2">
        <v>30</v>
      </c>
      <c r="C146" s="1" t="s">
        <v>7</v>
      </c>
      <c r="D146" s="1" t="str">
        <f t="shared" si="21"/>
        <v>Jun 10, 2023 2:00 PM (GMT+12:00) New Zealand</v>
      </c>
      <c r="E146" s="1" t="str">
        <f t="shared" si="22"/>
        <v>Jun 10, 2023 2:55 PM (GMT+12:00) New Zealand</v>
      </c>
    </row>
    <row r="147" spans="1:5" ht="31.5" x14ac:dyDescent="0.25">
      <c r="A147" s="3" t="s">
        <v>158</v>
      </c>
      <c r="B147" s="4">
        <v>11</v>
      </c>
      <c r="C147" s="3" t="s">
        <v>31</v>
      </c>
      <c r="D147" s="3" t="str">
        <f t="shared" si="21"/>
        <v>Jun 10, 2023 2:00 PM (GMT+12:00) New Zealand</v>
      </c>
      <c r="E147" s="3" t="str">
        <f t="shared" si="22"/>
        <v>Jun 10, 2023 2:55 PM (GMT+12:00) New Zealand</v>
      </c>
    </row>
    <row r="148" spans="1:5" ht="47.25" x14ac:dyDescent="0.25">
      <c r="A148" s="1" t="s">
        <v>159</v>
      </c>
      <c r="B148" s="2">
        <v>14</v>
      </c>
      <c r="C148" s="1" t="s">
        <v>61</v>
      </c>
      <c r="D148" s="1" t="str">
        <f t="shared" ref="D148:D158" si="23">CONCATENATE(TEXT(DATE(2023,6,10)+TIME(15,5,0),"MMM D, YYYY h:mm AM/PM")," ","(GMT+12:00) New Zealand")</f>
        <v>Jun 10, 2023 3:05 PM (GMT+12:00) New Zealand</v>
      </c>
      <c r="E148" s="1" t="str">
        <f t="shared" ref="E148:E158" si="24">CONCATENATE(TEXT(DATE(2023,6,10)+TIME(16,0,0),"MMM D, YYYY h:mm AM/PM")," ","(GMT+12:00) New Zealand")</f>
        <v>Jun 10, 2023 4:00 PM (GMT+12:00) New Zealand</v>
      </c>
    </row>
    <row r="149" spans="1:5" ht="47.25" x14ac:dyDescent="0.25">
      <c r="A149" s="3" t="s">
        <v>160</v>
      </c>
      <c r="B149" s="4">
        <v>16</v>
      </c>
      <c r="C149" s="3" t="s">
        <v>5</v>
      </c>
      <c r="D149" s="3" t="str">
        <f t="shared" si="23"/>
        <v>Jun 10, 2023 3:05 PM (GMT+12:00) New Zealand</v>
      </c>
      <c r="E149" s="3" t="str">
        <f t="shared" si="24"/>
        <v>Jun 10, 2023 4:00 PM (GMT+12:00) New Zealand</v>
      </c>
    </row>
    <row r="150" spans="1:5" ht="47.25" x14ac:dyDescent="0.25">
      <c r="A150" s="1" t="s">
        <v>161</v>
      </c>
      <c r="B150" s="2">
        <v>39</v>
      </c>
      <c r="C150" s="1" t="s">
        <v>9</v>
      </c>
      <c r="D150" s="1" t="str">
        <f t="shared" si="23"/>
        <v>Jun 10, 2023 3:05 PM (GMT+12:00) New Zealand</v>
      </c>
      <c r="E150" s="1" t="str">
        <f t="shared" si="24"/>
        <v>Jun 10, 2023 4:00 PM (GMT+12:00) New Zealand</v>
      </c>
    </row>
    <row r="151" spans="1:5" ht="47.25" x14ac:dyDescent="0.25">
      <c r="A151" s="3" t="s">
        <v>162</v>
      </c>
      <c r="B151" s="4">
        <v>28</v>
      </c>
      <c r="C151" s="3" t="s">
        <v>33</v>
      </c>
      <c r="D151" s="3" t="str">
        <f t="shared" si="23"/>
        <v>Jun 10, 2023 3:05 PM (GMT+12:00) New Zealand</v>
      </c>
      <c r="E151" s="3" t="str">
        <f t="shared" si="24"/>
        <v>Jun 10, 2023 4:00 PM (GMT+12:00) New Zealand</v>
      </c>
    </row>
    <row r="152" spans="1:5" ht="31.5" x14ac:dyDescent="0.25">
      <c r="A152" s="1" t="s">
        <v>163</v>
      </c>
      <c r="B152" s="2">
        <v>26</v>
      </c>
      <c r="C152" s="1" t="s">
        <v>3</v>
      </c>
      <c r="D152" s="1" t="str">
        <f t="shared" si="23"/>
        <v>Jun 10, 2023 3:05 PM (GMT+12:00) New Zealand</v>
      </c>
      <c r="E152" s="1" t="str">
        <f t="shared" si="24"/>
        <v>Jun 10, 2023 4:00 PM (GMT+12:00) New Zealand</v>
      </c>
    </row>
    <row r="153" spans="1:5" ht="31.5" x14ac:dyDescent="0.25">
      <c r="A153" s="3" t="s">
        <v>164</v>
      </c>
      <c r="B153" s="4">
        <v>30</v>
      </c>
      <c r="C153" s="3" t="s">
        <v>36</v>
      </c>
      <c r="D153" s="3" t="str">
        <f t="shared" si="23"/>
        <v>Jun 10, 2023 3:05 PM (GMT+12:00) New Zealand</v>
      </c>
      <c r="E153" s="3" t="str">
        <f t="shared" si="24"/>
        <v>Jun 10, 2023 4:00 PM (GMT+12:00) New Zealand</v>
      </c>
    </row>
    <row r="154" spans="1:5" ht="63" x14ac:dyDescent="0.25">
      <c r="A154" s="1" t="s">
        <v>165</v>
      </c>
      <c r="B154" s="2">
        <v>20</v>
      </c>
      <c r="C154" s="1" t="s">
        <v>1</v>
      </c>
      <c r="D154" s="1" t="str">
        <f t="shared" si="23"/>
        <v>Jun 10, 2023 3:05 PM (GMT+12:00) New Zealand</v>
      </c>
      <c r="E154" s="1" t="str">
        <f t="shared" si="24"/>
        <v>Jun 10, 2023 4:00 PM (GMT+12:00) New Zealand</v>
      </c>
    </row>
    <row r="155" spans="1:5" ht="47.25" x14ac:dyDescent="0.25">
      <c r="A155" s="3" t="s">
        <v>166</v>
      </c>
      <c r="B155" s="4">
        <v>6</v>
      </c>
      <c r="C155" s="3" t="s">
        <v>39</v>
      </c>
      <c r="D155" s="3" t="str">
        <f t="shared" si="23"/>
        <v>Jun 10, 2023 3:05 PM (GMT+12:00) New Zealand</v>
      </c>
      <c r="E155" s="3" t="str">
        <f t="shared" si="24"/>
        <v>Jun 10, 2023 4:00 PM (GMT+12:00) New Zealand</v>
      </c>
    </row>
    <row r="156" spans="1:5" ht="63" x14ac:dyDescent="0.25">
      <c r="A156" s="1" t="s">
        <v>167</v>
      </c>
      <c r="B156" s="2">
        <v>13</v>
      </c>
      <c r="C156" s="1" t="s">
        <v>20</v>
      </c>
      <c r="D156" s="1" t="str">
        <f t="shared" si="23"/>
        <v>Jun 10, 2023 3:05 PM (GMT+12:00) New Zealand</v>
      </c>
      <c r="E156" s="1" t="str">
        <f t="shared" si="24"/>
        <v>Jun 10, 2023 4:00 PM (GMT+12:00) New Zealand</v>
      </c>
    </row>
    <row r="157" spans="1:5" ht="47.25" x14ac:dyDescent="0.25">
      <c r="A157" s="3" t="s">
        <v>168</v>
      </c>
      <c r="B157" s="4">
        <v>47</v>
      </c>
      <c r="C157" s="3" t="s">
        <v>7</v>
      </c>
      <c r="D157" s="3" t="str">
        <f t="shared" si="23"/>
        <v>Jun 10, 2023 3:05 PM (GMT+12:00) New Zealand</v>
      </c>
      <c r="E157" s="3" t="str">
        <f t="shared" si="24"/>
        <v>Jun 10, 2023 4:00 PM (GMT+12:00) New Zealand</v>
      </c>
    </row>
    <row r="158" spans="1:5" ht="31.5" x14ac:dyDescent="0.25">
      <c r="A158" s="1" t="s">
        <v>169</v>
      </c>
      <c r="B158" s="2">
        <v>24</v>
      </c>
      <c r="C158" s="1" t="s">
        <v>31</v>
      </c>
      <c r="D158" s="1" t="str">
        <f t="shared" si="23"/>
        <v>Jun 10, 2023 3:05 PM (GMT+12:00) New Zealand</v>
      </c>
      <c r="E158" s="1" t="str">
        <f t="shared" si="24"/>
        <v>Jun 10, 2023 4:00 PM (GMT+12:00) New Zealand</v>
      </c>
    </row>
    <row r="159" spans="1:5" ht="47.25" x14ac:dyDescent="0.25">
      <c r="A159" s="3" t="s">
        <v>170</v>
      </c>
      <c r="B159" s="4">
        <v>15</v>
      </c>
      <c r="C159" s="3" t="s">
        <v>3</v>
      </c>
      <c r="D159" s="3" t="str">
        <f t="shared" ref="D159:D170" si="25">CONCATENATE(TEXT(DATE(2023,6,10)+TIME(16,30,0),"MMM D, YYYY h:mm AM/PM")," ","(GMT+12:00) New Zealand")</f>
        <v>Jun 10, 2023 4:30 PM (GMT+12:00) New Zealand</v>
      </c>
      <c r="E159" s="3" t="str">
        <f t="shared" ref="E159:E170" si="26">CONCATENATE(TEXT(DATE(2023,6,10)+TIME(17,25,0),"MMM D, YYYY h:mm AM/PM")," ","(GMT+12:00) New Zealand")</f>
        <v>Jun 10, 2023 5:25 PM (GMT+12:00) New Zealand</v>
      </c>
    </row>
    <row r="160" spans="1:5" ht="31.5" x14ac:dyDescent="0.25">
      <c r="A160" s="1" t="s">
        <v>171</v>
      </c>
      <c r="B160" s="2">
        <v>10</v>
      </c>
      <c r="C160" s="1" t="s">
        <v>33</v>
      </c>
      <c r="D160" s="1" t="str">
        <f t="shared" si="25"/>
        <v>Jun 10, 2023 4:30 PM (GMT+12:00) New Zealand</v>
      </c>
      <c r="E160" s="1" t="str">
        <f t="shared" si="26"/>
        <v>Jun 10, 2023 5:25 PM (GMT+12:00) New Zealand</v>
      </c>
    </row>
    <row r="161" spans="1:5" ht="47.25" x14ac:dyDescent="0.25">
      <c r="A161" s="3" t="s">
        <v>172</v>
      </c>
      <c r="B161" s="4">
        <v>77</v>
      </c>
      <c r="C161" s="3" t="s">
        <v>29</v>
      </c>
      <c r="D161" s="3" t="str">
        <f t="shared" si="25"/>
        <v>Jun 10, 2023 4:30 PM (GMT+12:00) New Zealand</v>
      </c>
      <c r="E161" s="3" t="str">
        <f t="shared" si="26"/>
        <v>Jun 10, 2023 5:25 PM (GMT+12:00) New Zealand</v>
      </c>
    </row>
    <row r="162" spans="1:5" ht="47.25" x14ac:dyDescent="0.25">
      <c r="A162" s="1" t="s">
        <v>173</v>
      </c>
      <c r="B162" s="2">
        <v>13</v>
      </c>
      <c r="C162" s="1" t="s">
        <v>5</v>
      </c>
      <c r="D162" s="1" t="str">
        <f t="shared" si="25"/>
        <v>Jun 10, 2023 4:30 PM (GMT+12:00) New Zealand</v>
      </c>
      <c r="E162" s="1" t="str">
        <f t="shared" si="26"/>
        <v>Jun 10, 2023 5:25 PM (GMT+12:00) New Zealand</v>
      </c>
    </row>
    <row r="163" spans="1:5" ht="47.25" x14ac:dyDescent="0.25">
      <c r="A163" s="3" t="s">
        <v>174</v>
      </c>
      <c r="B163" s="4">
        <v>6</v>
      </c>
      <c r="C163" s="3" t="s">
        <v>20</v>
      </c>
      <c r="D163" s="3" t="str">
        <f t="shared" si="25"/>
        <v>Jun 10, 2023 4:30 PM (GMT+12:00) New Zealand</v>
      </c>
      <c r="E163" s="3" t="str">
        <f t="shared" si="26"/>
        <v>Jun 10, 2023 5:25 PM (GMT+12:00) New Zealand</v>
      </c>
    </row>
    <row r="164" spans="1:5" ht="31.5" x14ac:dyDescent="0.25">
      <c r="A164" s="1" t="s">
        <v>175</v>
      </c>
      <c r="B164" s="2">
        <v>19</v>
      </c>
      <c r="C164" s="1" t="s">
        <v>7</v>
      </c>
      <c r="D164" s="1" t="str">
        <f t="shared" si="25"/>
        <v>Jun 10, 2023 4:30 PM (GMT+12:00) New Zealand</v>
      </c>
      <c r="E164" s="1" t="str">
        <f t="shared" si="26"/>
        <v>Jun 10, 2023 5:25 PM (GMT+12:00) New Zealand</v>
      </c>
    </row>
    <row r="165" spans="1:5" ht="47.25" x14ac:dyDescent="0.25">
      <c r="A165" s="3" t="s">
        <v>176</v>
      </c>
      <c r="B165" s="4">
        <v>37</v>
      </c>
      <c r="C165" s="3" t="s">
        <v>36</v>
      </c>
      <c r="D165" s="3" t="str">
        <f t="shared" si="25"/>
        <v>Jun 10, 2023 4:30 PM (GMT+12:00) New Zealand</v>
      </c>
      <c r="E165" s="3" t="str">
        <f t="shared" si="26"/>
        <v>Jun 10, 2023 5:25 PM (GMT+12:00) New Zealand</v>
      </c>
    </row>
    <row r="166" spans="1:5" ht="31.5" x14ac:dyDescent="0.25">
      <c r="A166" s="1" t="s">
        <v>177</v>
      </c>
      <c r="B166" s="2">
        <v>2</v>
      </c>
      <c r="C166" s="1" t="s">
        <v>31</v>
      </c>
      <c r="D166" s="1" t="str">
        <f t="shared" si="25"/>
        <v>Jun 10, 2023 4:30 PM (GMT+12:00) New Zealand</v>
      </c>
      <c r="E166" s="1" t="str">
        <f t="shared" si="26"/>
        <v>Jun 10, 2023 5:25 PM (GMT+12:00) New Zealand</v>
      </c>
    </row>
    <row r="167" spans="1:5" ht="47.25" x14ac:dyDescent="0.25">
      <c r="A167" s="3" t="s">
        <v>178</v>
      </c>
      <c r="B167" s="4">
        <v>12</v>
      </c>
      <c r="C167" s="3" t="s">
        <v>39</v>
      </c>
      <c r="D167" s="3" t="str">
        <f t="shared" si="25"/>
        <v>Jun 10, 2023 4:30 PM (GMT+12:00) New Zealand</v>
      </c>
      <c r="E167" s="3" t="str">
        <f t="shared" si="26"/>
        <v>Jun 10, 2023 5:25 PM (GMT+12:00) New Zealand</v>
      </c>
    </row>
    <row r="168" spans="1:5" ht="47.25" x14ac:dyDescent="0.25">
      <c r="A168" s="1" t="s">
        <v>179</v>
      </c>
      <c r="B168" s="2">
        <v>12</v>
      </c>
      <c r="C168" s="1" t="s">
        <v>1</v>
      </c>
      <c r="D168" s="1" t="str">
        <f t="shared" si="25"/>
        <v>Jun 10, 2023 4:30 PM (GMT+12:00) New Zealand</v>
      </c>
      <c r="E168" s="1" t="str">
        <f t="shared" si="26"/>
        <v>Jun 10, 2023 5:25 PM (GMT+12:00) New Zealand</v>
      </c>
    </row>
    <row r="169" spans="1:5" ht="47.25" x14ac:dyDescent="0.25">
      <c r="A169" s="3" t="s">
        <v>180</v>
      </c>
      <c r="B169" s="4">
        <v>24</v>
      </c>
      <c r="C169" s="3" t="s">
        <v>9</v>
      </c>
      <c r="D169" s="3" t="str">
        <f t="shared" si="25"/>
        <v>Jun 10, 2023 4:30 PM (GMT+12:00) New Zealand</v>
      </c>
      <c r="E169" s="3" t="str">
        <f t="shared" si="26"/>
        <v>Jun 10, 2023 5:25 PM (GMT+12:00) New Zealand</v>
      </c>
    </row>
    <row r="170" spans="1:5" ht="31.5" x14ac:dyDescent="0.25">
      <c r="A170" s="1" t="s">
        <v>181</v>
      </c>
      <c r="B170" s="2">
        <v>4</v>
      </c>
      <c r="C170" s="1" t="s">
        <v>61</v>
      </c>
      <c r="D170" s="1" t="str">
        <f t="shared" si="25"/>
        <v>Jun 10, 2023 4:30 PM (GMT+12:00) New Zealand</v>
      </c>
      <c r="E170" s="1" t="str">
        <f t="shared" si="26"/>
        <v>Jun 10, 2023 5:25 PM (GMT+12:00) New Zealand</v>
      </c>
    </row>
    <row r="171" spans="1:5" ht="47.25" x14ac:dyDescent="0.25">
      <c r="A171" s="3" t="s">
        <v>182</v>
      </c>
      <c r="B171" s="4">
        <v>7</v>
      </c>
      <c r="C171" s="3" t="s">
        <v>3</v>
      </c>
      <c r="D171" s="3" t="str">
        <f t="shared" ref="D171:D182" si="27">CONCATENATE(TEXT(DATE(2023,6,10)+TIME(17,35,0),"MMM D, YYYY h:mm AM/PM")," ","(GMT+12:00) New Zealand")</f>
        <v>Jun 10, 2023 5:35 PM (GMT+12:00) New Zealand</v>
      </c>
      <c r="E171" s="3" t="str">
        <f t="shared" ref="E171:E182" si="28">CONCATENATE(TEXT(DATE(2023,6,10)+TIME(18,30,0),"MMM D, YYYY h:mm AM/PM")," ","(GMT+12:00) New Zealand")</f>
        <v>Jun 10, 2023 6:30 PM (GMT+12:00) New Zealand</v>
      </c>
    </row>
    <row r="172" spans="1:5" ht="31.5" x14ac:dyDescent="0.25">
      <c r="A172" s="1" t="s">
        <v>183</v>
      </c>
      <c r="B172" s="2">
        <v>7</v>
      </c>
      <c r="C172" s="1" t="s">
        <v>33</v>
      </c>
      <c r="D172" s="1" t="str">
        <f t="shared" si="27"/>
        <v>Jun 10, 2023 5:35 PM (GMT+12:00) New Zealand</v>
      </c>
      <c r="E172" s="1" t="str">
        <f t="shared" si="28"/>
        <v>Jun 10, 2023 6:30 PM (GMT+12:00) New Zealand</v>
      </c>
    </row>
    <row r="173" spans="1:5" ht="63" x14ac:dyDescent="0.25">
      <c r="A173" s="3" t="s">
        <v>184</v>
      </c>
      <c r="B173" s="4">
        <v>40</v>
      </c>
      <c r="C173" s="3" t="s">
        <v>29</v>
      </c>
      <c r="D173" s="3" t="str">
        <f t="shared" si="27"/>
        <v>Jun 10, 2023 5:35 PM (GMT+12:00) New Zealand</v>
      </c>
      <c r="E173" s="3" t="str">
        <f t="shared" si="28"/>
        <v>Jun 10, 2023 6:30 PM (GMT+12:00) New Zealand</v>
      </c>
    </row>
    <row r="174" spans="1:5" ht="47.25" x14ac:dyDescent="0.25">
      <c r="A174" s="1" t="s">
        <v>185</v>
      </c>
      <c r="B174" s="2">
        <v>22</v>
      </c>
      <c r="C174" s="1" t="s">
        <v>5</v>
      </c>
      <c r="D174" s="1" t="str">
        <f t="shared" si="27"/>
        <v>Jun 10, 2023 5:35 PM (GMT+12:00) New Zealand</v>
      </c>
      <c r="E174" s="1" t="str">
        <f t="shared" si="28"/>
        <v>Jun 10, 2023 6:30 PM (GMT+12:00) New Zealand</v>
      </c>
    </row>
    <row r="175" spans="1:5" ht="47.25" x14ac:dyDescent="0.25">
      <c r="A175" s="3" t="s">
        <v>186</v>
      </c>
      <c r="B175" s="4">
        <v>9</v>
      </c>
      <c r="C175" s="3" t="s">
        <v>20</v>
      </c>
      <c r="D175" s="3" t="str">
        <f t="shared" si="27"/>
        <v>Jun 10, 2023 5:35 PM (GMT+12:00) New Zealand</v>
      </c>
      <c r="E175" s="3" t="str">
        <f t="shared" si="28"/>
        <v>Jun 10, 2023 6:30 PM (GMT+12:00) New Zealand</v>
      </c>
    </row>
    <row r="176" spans="1:5" ht="47.25" x14ac:dyDescent="0.25">
      <c r="A176" s="1" t="s">
        <v>187</v>
      </c>
      <c r="B176" s="2">
        <v>14</v>
      </c>
      <c r="C176" s="1" t="s">
        <v>7</v>
      </c>
      <c r="D176" s="1" t="str">
        <f t="shared" si="27"/>
        <v>Jun 10, 2023 5:35 PM (GMT+12:00) New Zealand</v>
      </c>
      <c r="E176" s="1" t="str">
        <f t="shared" si="28"/>
        <v>Jun 10, 2023 6:30 PM (GMT+12:00) New Zealand</v>
      </c>
    </row>
    <row r="177" spans="1:5" ht="47.25" x14ac:dyDescent="0.25">
      <c r="A177" s="3" t="s">
        <v>188</v>
      </c>
      <c r="B177" s="4">
        <v>34</v>
      </c>
      <c r="C177" s="3" t="s">
        <v>36</v>
      </c>
      <c r="D177" s="3" t="str">
        <f t="shared" si="27"/>
        <v>Jun 10, 2023 5:35 PM (GMT+12:00) New Zealand</v>
      </c>
      <c r="E177" s="3" t="str">
        <f t="shared" si="28"/>
        <v>Jun 10, 2023 6:30 PM (GMT+12:00) New Zealand</v>
      </c>
    </row>
    <row r="178" spans="1:5" ht="47.25" x14ac:dyDescent="0.25">
      <c r="A178" s="1" t="s">
        <v>189</v>
      </c>
      <c r="B178" s="2">
        <v>4</v>
      </c>
      <c r="C178" s="1" t="s">
        <v>31</v>
      </c>
      <c r="D178" s="1" t="str">
        <f t="shared" si="27"/>
        <v>Jun 10, 2023 5:35 PM (GMT+12:00) New Zealand</v>
      </c>
      <c r="E178" s="1" t="str">
        <f t="shared" si="28"/>
        <v>Jun 10, 2023 6:30 PM (GMT+12:00) New Zealand</v>
      </c>
    </row>
    <row r="179" spans="1:5" ht="47.25" x14ac:dyDescent="0.25">
      <c r="A179" s="3" t="s">
        <v>190</v>
      </c>
      <c r="B179" s="4">
        <v>21</v>
      </c>
      <c r="C179" s="3" t="s">
        <v>39</v>
      </c>
      <c r="D179" s="3" t="str">
        <f t="shared" si="27"/>
        <v>Jun 10, 2023 5:35 PM (GMT+12:00) New Zealand</v>
      </c>
      <c r="E179" s="3" t="str">
        <f t="shared" si="28"/>
        <v>Jun 10, 2023 6:30 PM (GMT+12:00) New Zealand</v>
      </c>
    </row>
    <row r="180" spans="1:5" ht="47.25" x14ac:dyDescent="0.25">
      <c r="A180" s="1" t="s">
        <v>191</v>
      </c>
      <c r="B180" s="2">
        <v>20</v>
      </c>
      <c r="C180" s="1" t="s">
        <v>1</v>
      </c>
      <c r="D180" s="1" t="str">
        <f t="shared" si="27"/>
        <v>Jun 10, 2023 5:35 PM (GMT+12:00) New Zealand</v>
      </c>
      <c r="E180" s="1" t="str">
        <f t="shared" si="28"/>
        <v>Jun 10, 2023 6:30 PM (GMT+12:00) New Zealand</v>
      </c>
    </row>
    <row r="181" spans="1:5" ht="47.25" x14ac:dyDescent="0.25">
      <c r="A181" s="3" t="s">
        <v>192</v>
      </c>
      <c r="B181" s="4">
        <v>36</v>
      </c>
      <c r="C181" s="3" t="s">
        <v>9</v>
      </c>
      <c r="D181" s="3" t="str">
        <f t="shared" si="27"/>
        <v>Jun 10, 2023 5:35 PM (GMT+12:00) New Zealand</v>
      </c>
      <c r="E181" s="3" t="str">
        <f t="shared" si="28"/>
        <v>Jun 10, 2023 6:30 PM (GMT+12:00) New Zealand</v>
      </c>
    </row>
    <row r="182" spans="1:5" ht="31.5" x14ac:dyDescent="0.25">
      <c r="A182" s="1" t="s">
        <v>193</v>
      </c>
      <c r="B182" s="2">
        <v>10</v>
      </c>
      <c r="C182" s="1" t="s">
        <v>61</v>
      </c>
      <c r="D182" s="1" t="str">
        <f t="shared" si="27"/>
        <v>Jun 10, 2023 5:35 PM (GMT+12:00) New Zealand</v>
      </c>
      <c r="E182" s="1" t="str">
        <f t="shared" si="28"/>
        <v>Jun 10, 2023 6:30 PM (GMT+12:00) New Zealand</v>
      </c>
    </row>
    <row r="183" spans="1:5" ht="63" x14ac:dyDescent="0.25">
      <c r="A183" s="3" t="s">
        <v>194</v>
      </c>
      <c r="B183" s="4">
        <v>42</v>
      </c>
      <c r="C183" s="3" t="s">
        <v>29</v>
      </c>
      <c r="D183" s="3" t="str">
        <f t="shared" ref="D183:D194" si="29">CONCATENATE(TEXT(DATE(2023,6,11)+TIME(8,30,0),"MMM D, YYYY h:mm AM/PM")," ","(GMT+12:00) New Zealand")</f>
        <v>Jun 11, 2023 8:30 AM (GMT+12:00) New Zealand</v>
      </c>
      <c r="E183" s="3" t="str">
        <f>CONCATENATE(TEXT(DATE(2023,6,11)+TIME(10,30,0),"MMM D, YYYY h:mm AM/PM")," ","(GMT+12:00) New Zealand")</f>
        <v>Jun 11, 2023 10:30 AM (GMT+12:00) New Zealand</v>
      </c>
    </row>
    <row r="184" spans="1:5" ht="47.25" x14ac:dyDescent="0.25">
      <c r="A184" s="1" t="s">
        <v>195</v>
      </c>
      <c r="B184" s="2">
        <v>35</v>
      </c>
      <c r="C184" s="1" t="s">
        <v>3</v>
      </c>
      <c r="D184" s="1" t="str">
        <f t="shared" si="29"/>
        <v>Jun 11, 2023 8:30 AM (GMT+12:00) New Zealand</v>
      </c>
      <c r="E184" s="1" t="str">
        <f t="shared" ref="E184:E194" si="30">CONCATENATE(TEXT(DATE(2023,6,11)+TIME(9,25,0),"MMM D, YYYY h:mm AM/PM")," ","(GMT+12:00) New Zealand")</f>
        <v>Jun 11, 2023 9:25 AM (GMT+12:00) New Zealand</v>
      </c>
    </row>
    <row r="185" spans="1:5" ht="31.5" x14ac:dyDescent="0.25">
      <c r="A185" s="3" t="s">
        <v>196</v>
      </c>
      <c r="B185" s="4">
        <v>14</v>
      </c>
      <c r="C185" s="3" t="s">
        <v>5</v>
      </c>
      <c r="D185" s="3" t="str">
        <f t="shared" si="29"/>
        <v>Jun 11, 2023 8:30 AM (GMT+12:00) New Zealand</v>
      </c>
      <c r="E185" s="3" t="str">
        <f t="shared" si="30"/>
        <v>Jun 11, 2023 9:25 AM (GMT+12:00) New Zealand</v>
      </c>
    </row>
    <row r="186" spans="1:5" ht="47.25" x14ac:dyDescent="0.25">
      <c r="A186" s="1" t="s">
        <v>197</v>
      </c>
      <c r="B186" s="2">
        <v>12</v>
      </c>
      <c r="C186" s="1" t="s">
        <v>39</v>
      </c>
      <c r="D186" s="1" t="str">
        <f t="shared" si="29"/>
        <v>Jun 11, 2023 8:30 AM (GMT+12:00) New Zealand</v>
      </c>
      <c r="E186" s="1" t="str">
        <f t="shared" si="30"/>
        <v>Jun 11, 2023 9:25 AM (GMT+12:00) New Zealand</v>
      </c>
    </row>
    <row r="187" spans="1:5" ht="63" x14ac:dyDescent="0.25">
      <c r="A187" s="3" t="s">
        <v>198</v>
      </c>
      <c r="B187" s="4">
        <v>5</v>
      </c>
      <c r="C187" s="3" t="s">
        <v>61</v>
      </c>
      <c r="D187" s="3" t="str">
        <f t="shared" si="29"/>
        <v>Jun 11, 2023 8:30 AM (GMT+12:00) New Zealand</v>
      </c>
      <c r="E187" s="3" t="str">
        <f t="shared" si="30"/>
        <v>Jun 11, 2023 9:25 AM (GMT+12:00) New Zealand</v>
      </c>
    </row>
    <row r="188" spans="1:5" ht="31.5" x14ac:dyDescent="0.25">
      <c r="A188" s="1" t="s">
        <v>199</v>
      </c>
      <c r="B188" s="2">
        <v>21</v>
      </c>
      <c r="C188" s="1" t="s">
        <v>7</v>
      </c>
      <c r="D188" s="1" t="str">
        <f t="shared" si="29"/>
        <v>Jun 11, 2023 8:30 AM (GMT+12:00) New Zealand</v>
      </c>
      <c r="E188" s="1" t="str">
        <f t="shared" si="30"/>
        <v>Jun 11, 2023 9:25 AM (GMT+12:00) New Zealand</v>
      </c>
    </row>
    <row r="189" spans="1:5" ht="47.25" x14ac:dyDescent="0.25">
      <c r="A189" s="3" t="s">
        <v>200</v>
      </c>
      <c r="B189" s="4">
        <v>46</v>
      </c>
      <c r="C189" s="3" t="s">
        <v>36</v>
      </c>
      <c r="D189" s="3" t="str">
        <f t="shared" si="29"/>
        <v>Jun 11, 2023 8:30 AM (GMT+12:00) New Zealand</v>
      </c>
      <c r="E189" s="3" t="str">
        <f t="shared" si="30"/>
        <v>Jun 11, 2023 9:25 AM (GMT+12:00) New Zealand</v>
      </c>
    </row>
    <row r="190" spans="1:5" ht="31.5" x14ac:dyDescent="0.25">
      <c r="A190" s="1" t="s">
        <v>201</v>
      </c>
      <c r="B190" s="2">
        <v>16</v>
      </c>
      <c r="C190" s="1" t="s">
        <v>1</v>
      </c>
      <c r="D190" s="1" t="str">
        <f t="shared" si="29"/>
        <v>Jun 11, 2023 8:30 AM (GMT+12:00) New Zealand</v>
      </c>
      <c r="E190" s="1" t="str">
        <f t="shared" si="30"/>
        <v>Jun 11, 2023 9:25 AM (GMT+12:00) New Zealand</v>
      </c>
    </row>
    <row r="191" spans="1:5" ht="63" x14ac:dyDescent="0.25">
      <c r="A191" s="3" t="s">
        <v>202</v>
      </c>
      <c r="B191" s="4">
        <v>17</v>
      </c>
      <c r="C191" s="3" t="s">
        <v>9</v>
      </c>
      <c r="D191" s="3" t="str">
        <f t="shared" si="29"/>
        <v>Jun 11, 2023 8:30 AM (GMT+12:00) New Zealand</v>
      </c>
      <c r="E191" s="3" t="str">
        <f t="shared" si="30"/>
        <v>Jun 11, 2023 9:25 AM (GMT+12:00) New Zealand</v>
      </c>
    </row>
    <row r="192" spans="1:5" ht="47.25" x14ac:dyDescent="0.25">
      <c r="A192" s="1" t="s">
        <v>203</v>
      </c>
      <c r="B192" s="2">
        <v>23</v>
      </c>
      <c r="C192" s="1" t="s">
        <v>31</v>
      </c>
      <c r="D192" s="1" t="str">
        <f t="shared" si="29"/>
        <v>Jun 11, 2023 8:30 AM (GMT+12:00) New Zealand</v>
      </c>
      <c r="E192" s="1" t="str">
        <f t="shared" si="30"/>
        <v>Jun 11, 2023 9:25 AM (GMT+12:00) New Zealand</v>
      </c>
    </row>
    <row r="193" spans="1:5" ht="47.25" x14ac:dyDescent="0.25">
      <c r="A193" s="3" t="s">
        <v>204</v>
      </c>
      <c r="B193" s="4">
        <v>11</v>
      </c>
      <c r="C193" s="3" t="s">
        <v>20</v>
      </c>
      <c r="D193" s="3" t="str">
        <f t="shared" si="29"/>
        <v>Jun 11, 2023 8:30 AM (GMT+12:00) New Zealand</v>
      </c>
      <c r="E193" s="3" t="str">
        <f t="shared" si="30"/>
        <v>Jun 11, 2023 9:25 AM (GMT+12:00) New Zealand</v>
      </c>
    </row>
    <row r="194" spans="1:5" ht="47.25" x14ac:dyDescent="0.25">
      <c r="A194" s="1" t="s">
        <v>205</v>
      </c>
      <c r="B194" s="2">
        <v>8</v>
      </c>
      <c r="C194" s="1" t="s">
        <v>33</v>
      </c>
      <c r="D194" s="1" t="str">
        <f t="shared" si="29"/>
        <v>Jun 11, 2023 8:30 AM (GMT+12:00) New Zealand</v>
      </c>
      <c r="E194" s="1" t="str">
        <f t="shared" si="30"/>
        <v>Jun 11, 2023 9:25 AM (GMT+12:00) New Zealand</v>
      </c>
    </row>
    <row r="195" spans="1:5" ht="63" x14ac:dyDescent="0.25">
      <c r="A195" s="3" t="s">
        <v>206</v>
      </c>
      <c r="B195" s="4">
        <v>19</v>
      </c>
      <c r="C195" s="3" t="s">
        <v>3</v>
      </c>
      <c r="D195" s="3" t="str">
        <f t="shared" ref="D195:D205" si="31">CONCATENATE(TEXT(DATE(2023,6,11)+TIME(9,35,0),"MMM D, YYYY h:mm AM/PM")," ","(GMT+12:00) New Zealand")</f>
        <v>Jun 11, 2023 9:35 AM (GMT+12:00) New Zealand</v>
      </c>
      <c r="E195" s="3" t="str">
        <f t="shared" ref="E195:E205" si="32">CONCATENATE(TEXT(DATE(2023,6,11)+TIME(10,30,0),"MMM D, YYYY h:mm AM/PM")," ","(GMT+12:00) New Zealand")</f>
        <v>Jun 11, 2023 10:30 AM (GMT+12:00) New Zealand</v>
      </c>
    </row>
    <row r="196" spans="1:5" ht="47.25" x14ac:dyDescent="0.25">
      <c r="A196" s="1" t="s">
        <v>207</v>
      </c>
      <c r="B196" s="2">
        <v>17</v>
      </c>
      <c r="C196" s="1" t="s">
        <v>5</v>
      </c>
      <c r="D196" s="1" t="str">
        <f t="shared" si="31"/>
        <v>Jun 11, 2023 9:35 AM (GMT+12:00) New Zealand</v>
      </c>
      <c r="E196" s="1" t="str">
        <f t="shared" si="32"/>
        <v>Jun 11, 2023 10:30 AM (GMT+12:00) New Zealand</v>
      </c>
    </row>
    <row r="197" spans="1:5" ht="47.25" x14ac:dyDescent="0.25">
      <c r="A197" s="3" t="s">
        <v>208</v>
      </c>
      <c r="B197" s="4">
        <v>9</v>
      </c>
      <c r="C197" s="3" t="s">
        <v>39</v>
      </c>
      <c r="D197" s="3" t="str">
        <f t="shared" si="31"/>
        <v>Jun 11, 2023 9:35 AM (GMT+12:00) New Zealand</v>
      </c>
      <c r="E197" s="3" t="str">
        <f t="shared" si="32"/>
        <v>Jun 11, 2023 10:30 AM (GMT+12:00) New Zealand</v>
      </c>
    </row>
    <row r="198" spans="1:5" ht="63" x14ac:dyDescent="0.25">
      <c r="A198" s="1" t="s">
        <v>209</v>
      </c>
      <c r="B198" s="2">
        <v>4</v>
      </c>
      <c r="C198" s="1" t="s">
        <v>61</v>
      </c>
      <c r="D198" s="1" t="str">
        <f t="shared" si="31"/>
        <v>Jun 11, 2023 9:35 AM (GMT+12:00) New Zealand</v>
      </c>
      <c r="E198" s="1" t="str">
        <f t="shared" si="32"/>
        <v>Jun 11, 2023 10:30 AM (GMT+12:00) New Zealand</v>
      </c>
    </row>
    <row r="199" spans="1:5" ht="47.25" x14ac:dyDescent="0.25">
      <c r="A199" s="3" t="s">
        <v>210</v>
      </c>
      <c r="B199" s="4">
        <v>34</v>
      </c>
      <c r="C199" s="3" t="s">
        <v>7</v>
      </c>
      <c r="D199" s="3" t="str">
        <f t="shared" si="31"/>
        <v>Jun 11, 2023 9:35 AM (GMT+12:00) New Zealand</v>
      </c>
      <c r="E199" s="3" t="str">
        <f t="shared" si="32"/>
        <v>Jun 11, 2023 10:30 AM (GMT+12:00) New Zealand</v>
      </c>
    </row>
    <row r="200" spans="1:5" ht="63" x14ac:dyDescent="0.25">
      <c r="A200" s="1" t="s">
        <v>211</v>
      </c>
      <c r="B200" s="2">
        <v>45</v>
      </c>
      <c r="C200" s="1" t="s">
        <v>36</v>
      </c>
      <c r="D200" s="1" t="str">
        <f t="shared" si="31"/>
        <v>Jun 11, 2023 9:35 AM (GMT+12:00) New Zealand</v>
      </c>
      <c r="E200" s="1" t="str">
        <f t="shared" si="32"/>
        <v>Jun 11, 2023 10:30 AM (GMT+12:00) New Zealand</v>
      </c>
    </row>
    <row r="201" spans="1:5" ht="47.25" x14ac:dyDescent="0.25">
      <c r="A201" s="3" t="s">
        <v>212</v>
      </c>
      <c r="B201" s="4">
        <v>18</v>
      </c>
      <c r="C201" s="3" t="s">
        <v>1</v>
      </c>
      <c r="D201" s="3" t="str">
        <f t="shared" si="31"/>
        <v>Jun 11, 2023 9:35 AM (GMT+12:00) New Zealand</v>
      </c>
      <c r="E201" s="3" t="str">
        <f t="shared" si="32"/>
        <v>Jun 11, 2023 10:30 AM (GMT+12:00) New Zealand</v>
      </c>
    </row>
    <row r="202" spans="1:5" ht="63" x14ac:dyDescent="0.25">
      <c r="A202" s="1" t="s">
        <v>213</v>
      </c>
      <c r="B202" s="2">
        <v>22</v>
      </c>
      <c r="C202" s="1" t="s">
        <v>9</v>
      </c>
      <c r="D202" s="1" t="str">
        <f t="shared" si="31"/>
        <v>Jun 11, 2023 9:35 AM (GMT+12:00) New Zealand</v>
      </c>
      <c r="E202" s="1" t="str">
        <f t="shared" si="32"/>
        <v>Jun 11, 2023 10:30 AM (GMT+12:00) New Zealand</v>
      </c>
    </row>
    <row r="203" spans="1:5" ht="47.25" x14ac:dyDescent="0.25">
      <c r="A203" s="3" t="s">
        <v>214</v>
      </c>
      <c r="B203" s="4">
        <v>37</v>
      </c>
      <c r="C203" s="3" t="s">
        <v>31</v>
      </c>
      <c r="D203" s="3" t="str">
        <f t="shared" si="31"/>
        <v>Jun 11, 2023 9:35 AM (GMT+12:00) New Zealand</v>
      </c>
      <c r="E203" s="3" t="str">
        <f t="shared" si="32"/>
        <v>Jun 11, 2023 10:30 AM (GMT+12:00) New Zealand</v>
      </c>
    </row>
    <row r="204" spans="1:5" ht="47.25" x14ac:dyDescent="0.25">
      <c r="A204" s="1" t="s">
        <v>215</v>
      </c>
      <c r="B204" s="2">
        <v>13</v>
      </c>
      <c r="C204" s="1" t="s">
        <v>20</v>
      </c>
      <c r="D204" s="1" t="str">
        <f t="shared" si="31"/>
        <v>Jun 11, 2023 9:35 AM (GMT+12:00) New Zealand</v>
      </c>
      <c r="E204" s="1" t="str">
        <f t="shared" si="32"/>
        <v>Jun 11, 2023 10:30 AM (GMT+12:00) New Zealand</v>
      </c>
    </row>
    <row r="205" spans="1:5" ht="47.25" x14ac:dyDescent="0.25">
      <c r="A205" s="3" t="s">
        <v>216</v>
      </c>
      <c r="B205" s="4">
        <v>9</v>
      </c>
      <c r="C205" s="3" t="s">
        <v>33</v>
      </c>
      <c r="D205" s="3" t="str">
        <f t="shared" si="31"/>
        <v>Jun 11, 2023 9:35 AM (GMT+12:00) New Zealand</v>
      </c>
      <c r="E205" s="3" t="str">
        <f t="shared" si="32"/>
        <v>Jun 11, 2023 10:30 AM (GMT+12:00) New Zealand</v>
      </c>
    </row>
  </sheetData>
  <pageMargins left="0.75" right="0.75" top="1" bottom="1" header="0.5" footer="0.5"/>
  <pageSetup orientation="portrait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4E85-9AB8-415F-921A-A89EC97DED28}">
  <dimension ref="A1:E205"/>
  <sheetViews>
    <sheetView tabSelected="1" workbookViewId="0"/>
  </sheetViews>
  <sheetFormatPr defaultRowHeight="12.75" x14ac:dyDescent="0.2"/>
  <cols>
    <col min="1" max="1" width="94.28515625" bestFit="1" customWidth="1"/>
    <col min="2" max="2" width="9.85546875" bestFit="1" customWidth="1"/>
    <col min="3" max="3" width="12.5703125" bestFit="1" customWidth="1"/>
    <col min="4" max="4" width="21.7109375" bestFit="1" customWidth="1"/>
    <col min="5" max="5" width="20.85546875" bestFit="1" customWidth="1"/>
  </cols>
  <sheetData>
    <row r="1" spans="1:5" x14ac:dyDescent="0.2">
      <c r="A1" t="s">
        <v>284</v>
      </c>
      <c r="B1" t="s">
        <v>218</v>
      </c>
      <c r="C1" t="s">
        <v>262</v>
      </c>
      <c r="D1" t="s">
        <v>220</v>
      </c>
      <c r="E1" t="s">
        <v>221</v>
      </c>
    </row>
    <row r="2" spans="1:5" x14ac:dyDescent="0.2">
      <c r="A2" t="s">
        <v>263</v>
      </c>
      <c r="B2">
        <v>14</v>
      </c>
      <c r="C2" t="s">
        <v>1</v>
      </c>
      <c r="D2" t="s">
        <v>222</v>
      </c>
      <c r="E2" t="s">
        <v>223</v>
      </c>
    </row>
    <row r="3" spans="1:5" x14ac:dyDescent="0.2">
      <c r="A3" t="s">
        <v>264</v>
      </c>
      <c r="B3">
        <v>18</v>
      </c>
      <c r="C3" t="s">
        <v>3</v>
      </c>
      <c r="D3" t="s">
        <v>222</v>
      </c>
      <c r="E3" t="s">
        <v>223</v>
      </c>
    </row>
    <row r="4" spans="1:5" x14ac:dyDescent="0.2">
      <c r="A4" t="s">
        <v>265</v>
      </c>
      <c r="B4">
        <v>13</v>
      </c>
      <c r="C4" t="s">
        <v>5</v>
      </c>
      <c r="D4" t="s">
        <v>222</v>
      </c>
      <c r="E4" t="s">
        <v>223</v>
      </c>
    </row>
    <row r="5" spans="1:5" x14ac:dyDescent="0.2">
      <c r="A5" t="s">
        <v>266</v>
      </c>
      <c r="B5">
        <v>18</v>
      </c>
      <c r="C5" t="s">
        <v>7</v>
      </c>
      <c r="D5" t="s">
        <v>222</v>
      </c>
      <c r="E5" t="s">
        <v>223</v>
      </c>
    </row>
    <row r="6" spans="1:5" x14ac:dyDescent="0.2">
      <c r="A6" t="s">
        <v>267</v>
      </c>
      <c r="B6">
        <v>25</v>
      </c>
      <c r="C6" t="s">
        <v>9</v>
      </c>
      <c r="D6" t="s">
        <v>222</v>
      </c>
      <c r="E6" t="s">
        <v>223</v>
      </c>
    </row>
    <row r="7" spans="1:5" x14ac:dyDescent="0.2">
      <c r="A7" t="s">
        <v>268</v>
      </c>
      <c r="B7">
        <v>12</v>
      </c>
      <c r="C7" t="s">
        <v>11</v>
      </c>
      <c r="D7" t="s">
        <v>222</v>
      </c>
      <c r="E7" t="s">
        <v>224</v>
      </c>
    </row>
    <row r="8" spans="1:5" x14ac:dyDescent="0.2">
      <c r="A8" t="s">
        <v>269</v>
      </c>
      <c r="B8">
        <v>19</v>
      </c>
      <c r="C8" t="s">
        <v>1</v>
      </c>
      <c r="D8" t="s">
        <v>225</v>
      </c>
      <c r="E8" t="s">
        <v>226</v>
      </c>
    </row>
    <row r="9" spans="1:5" x14ac:dyDescent="0.2">
      <c r="A9" t="s">
        <v>270</v>
      </c>
      <c r="B9">
        <v>13</v>
      </c>
      <c r="C9" t="s">
        <v>3</v>
      </c>
      <c r="D9" t="s">
        <v>225</v>
      </c>
      <c r="E9" t="s">
        <v>226</v>
      </c>
    </row>
    <row r="10" spans="1:5" x14ac:dyDescent="0.2">
      <c r="A10" t="s">
        <v>271</v>
      </c>
      <c r="B10">
        <v>12</v>
      </c>
      <c r="C10" t="s">
        <v>5</v>
      </c>
      <c r="D10" t="s">
        <v>225</v>
      </c>
      <c r="E10" t="s">
        <v>226</v>
      </c>
    </row>
    <row r="11" spans="1:5" x14ac:dyDescent="0.2">
      <c r="A11" t="s">
        <v>272</v>
      </c>
      <c r="B11">
        <v>20</v>
      </c>
      <c r="C11" t="s">
        <v>7</v>
      </c>
      <c r="D11" t="s">
        <v>225</v>
      </c>
      <c r="E11" t="s">
        <v>226</v>
      </c>
    </row>
    <row r="12" spans="1:5" x14ac:dyDescent="0.2">
      <c r="A12" t="s">
        <v>273</v>
      </c>
      <c r="B12">
        <v>24</v>
      </c>
      <c r="C12" t="s">
        <v>9</v>
      </c>
      <c r="D12" t="s">
        <v>225</v>
      </c>
      <c r="E12" t="s">
        <v>226</v>
      </c>
    </row>
    <row r="13" spans="1:5" x14ac:dyDescent="0.2">
      <c r="A13" t="s">
        <v>274</v>
      </c>
      <c r="B13">
        <v>14</v>
      </c>
      <c r="C13" t="s">
        <v>3</v>
      </c>
      <c r="D13" t="s">
        <v>227</v>
      </c>
      <c r="E13" t="s">
        <v>228</v>
      </c>
    </row>
    <row r="14" spans="1:5" x14ac:dyDescent="0.2">
      <c r="A14" t="s">
        <v>275</v>
      </c>
      <c r="B14">
        <v>28</v>
      </c>
      <c r="C14" t="s">
        <v>5</v>
      </c>
      <c r="D14" t="s">
        <v>227</v>
      </c>
      <c r="E14" t="s">
        <v>228</v>
      </c>
    </row>
    <row r="15" spans="1:5" x14ac:dyDescent="0.2">
      <c r="A15" t="s">
        <v>276</v>
      </c>
      <c r="B15">
        <v>17</v>
      </c>
      <c r="C15" t="s">
        <v>20</v>
      </c>
      <c r="D15" t="s">
        <v>227</v>
      </c>
      <c r="E15" t="s">
        <v>228</v>
      </c>
    </row>
    <row r="16" spans="1:5" x14ac:dyDescent="0.2">
      <c r="A16" t="s">
        <v>277</v>
      </c>
      <c r="B16">
        <v>15</v>
      </c>
      <c r="C16" t="s">
        <v>7</v>
      </c>
      <c r="D16" t="s">
        <v>227</v>
      </c>
      <c r="E16" t="s">
        <v>228</v>
      </c>
    </row>
    <row r="17" spans="1:5" x14ac:dyDescent="0.2">
      <c r="A17" t="s">
        <v>278</v>
      </c>
      <c r="B17">
        <v>12</v>
      </c>
      <c r="C17" t="s">
        <v>1</v>
      </c>
      <c r="D17" t="s">
        <v>227</v>
      </c>
      <c r="E17" t="s">
        <v>228</v>
      </c>
    </row>
    <row r="18" spans="1:5" x14ac:dyDescent="0.2">
      <c r="A18" t="s">
        <v>279</v>
      </c>
      <c r="B18">
        <v>17</v>
      </c>
      <c r="C18" t="s">
        <v>3</v>
      </c>
      <c r="D18" t="s">
        <v>229</v>
      </c>
      <c r="E18" t="s">
        <v>224</v>
      </c>
    </row>
    <row r="19" spans="1:5" x14ac:dyDescent="0.2">
      <c r="A19" t="s">
        <v>280</v>
      </c>
      <c r="B19">
        <v>30</v>
      </c>
      <c r="C19" t="s">
        <v>5</v>
      </c>
      <c r="D19" t="s">
        <v>229</v>
      </c>
      <c r="E19" t="s">
        <v>224</v>
      </c>
    </row>
    <row r="20" spans="1:5" x14ac:dyDescent="0.2">
      <c r="A20" t="s">
        <v>281</v>
      </c>
      <c r="B20">
        <v>7</v>
      </c>
      <c r="C20" t="s">
        <v>20</v>
      </c>
      <c r="D20" t="s">
        <v>229</v>
      </c>
      <c r="E20" t="s">
        <v>224</v>
      </c>
    </row>
    <row r="21" spans="1:5" x14ac:dyDescent="0.2">
      <c r="A21" t="s">
        <v>282</v>
      </c>
      <c r="B21">
        <v>17</v>
      </c>
      <c r="C21" t="s">
        <v>7</v>
      </c>
      <c r="D21" t="s">
        <v>229</v>
      </c>
      <c r="E21" t="s">
        <v>224</v>
      </c>
    </row>
    <row r="22" spans="1:5" x14ac:dyDescent="0.2">
      <c r="A22" t="s">
        <v>283</v>
      </c>
      <c r="B22">
        <v>10</v>
      </c>
      <c r="C22" t="s">
        <v>1</v>
      </c>
      <c r="D22" t="s">
        <v>229</v>
      </c>
      <c r="E22" t="s">
        <v>224</v>
      </c>
    </row>
    <row r="23" spans="1:5" x14ac:dyDescent="0.2">
      <c r="A23" t="s">
        <v>28</v>
      </c>
      <c r="B23">
        <v>29</v>
      </c>
      <c r="C23" t="s">
        <v>29</v>
      </c>
      <c r="D23" t="s">
        <v>230</v>
      </c>
      <c r="E23" t="s">
        <v>231</v>
      </c>
    </row>
    <row r="24" spans="1:5" x14ac:dyDescent="0.2">
      <c r="A24" t="s">
        <v>30</v>
      </c>
      <c r="B24">
        <v>9</v>
      </c>
      <c r="C24" t="s">
        <v>31</v>
      </c>
      <c r="D24" t="s">
        <v>230</v>
      </c>
      <c r="E24" t="s">
        <v>232</v>
      </c>
    </row>
    <row r="25" spans="1:5" x14ac:dyDescent="0.2">
      <c r="A25" t="s">
        <v>32</v>
      </c>
      <c r="B25">
        <v>2</v>
      </c>
      <c r="C25" t="s">
        <v>33</v>
      </c>
      <c r="D25" t="s">
        <v>230</v>
      </c>
      <c r="E25" t="s">
        <v>232</v>
      </c>
    </row>
    <row r="26" spans="1:5" x14ac:dyDescent="0.2">
      <c r="A26" t="s">
        <v>34</v>
      </c>
      <c r="B26">
        <v>17</v>
      </c>
      <c r="C26" t="s">
        <v>1</v>
      </c>
      <c r="D26" t="s">
        <v>230</v>
      </c>
      <c r="E26" t="s">
        <v>232</v>
      </c>
    </row>
    <row r="27" spans="1:5" x14ac:dyDescent="0.2">
      <c r="A27" t="s">
        <v>35</v>
      </c>
      <c r="B27">
        <v>58</v>
      </c>
      <c r="C27" t="s">
        <v>36</v>
      </c>
      <c r="D27" t="s">
        <v>230</v>
      </c>
      <c r="E27" t="s">
        <v>232</v>
      </c>
    </row>
    <row r="28" spans="1:5" x14ac:dyDescent="0.2">
      <c r="A28" t="s">
        <v>37</v>
      </c>
      <c r="B28">
        <v>43</v>
      </c>
      <c r="C28" t="s">
        <v>5</v>
      </c>
      <c r="D28" t="s">
        <v>230</v>
      </c>
      <c r="E28" t="s">
        <v>232</v>
      </c>
    </row>
    <row r="29" spans="1:5" x14ac:dyDescent="0.2">
      <c r="A29" t="s">
        <v>38</v>
      </c>
      <c r="B29">
        <v>9</v>
      </c>
      <c r="C29" t="s">
        <v>39</v>
      </c>
      <c r="D29" t="s">
        <v>230</v>
      </c>
      <c r="E29" t="s">
        <v>232</v>
      </c>
    </row>
    <row r="30" spans="1:5" x14ac:dyDescent="0.2">
      <c r="A30" t="s">
        <v>40</v>
      </c>
      <c r="B30">
        <v>6</v>
      </c>
      <c r="C30" t="s">
        <v>20</v>
      </c>
      <c r="D30" t="s">
        <v>230</v>
      </c>
      <c r="E30" t="s">
        <v>232</v>
      </c>
    </row>
    <row r="31" spans="1:5" x14ac:dyDescent="0.2">
      <c r="A31" t="s">
        <v>41</v>
      </c>
      <c r="B31">
        <v>16</v>
      </c>
      <c r="C31" t="s">
        <v>3</v>
      </c>
      <c r="D31" t="s">
        <v>230</v>
      </c>
      <c r="E31" t="s">
        <v>232</v>
      </c>
    </row>
    <row r="32" spans="1:5" x14ac:dyDescent="0.2">
      <c r="A32" t="s">
        <v>42</v>
      </c>
      <c r="B32">
        <v>35</v>
      </c>
      <c r="C32" t="s">
        <v>9</v>
      </c>
      <c r="D32" t="s">
        <v>230</v>
      </c>
      <c r="E32" t="s">
        <v>232</v>
      </c>
    </row>
    <row r="33" spans="1:5" x14ac:dyDescent="0.2">
      <c r="A33" t="s">
        <v>43</v>
      </c>
      <c r="B33">
        <v>11</v>
      </c>
      <c r="C33" t="s">
        <v>7</v>
      </c>
      <c r="D33" t="s">
        <v>230</v>
      </c>
      <c r="E33" t="s">
        <v>232</v>
      </c>
    </row>
    <row r="34" spans="1:5" x14ac:dyDescent="0.2">
      <c r="A34" t="s">
        <v>44</v>
      </c>
      <c r="B34">
        <v>14</v>
      </c>
      <c r="C34" t="s">
        <v>31</v>
      </c>
      <c r="D34" t="s">
        <v>233</v>
      </c>
      <c r="E34" t="s">
        <v>231</v>
      </c>
    </row>
    <row r="35" spans="1:5" x14ac:dyDescent="0.2">
      <c r="A35" t="s">
        <v>45</v>
      </c>
      <c r="B35">
        <v>1</v>
      </c>
      <c r="C35" t="s">
        <v>33</v>
      </c>
      <c r="D35" t="s">
        <v>233</v>
      </c>
      <c r="E35" t="s">
        <v>231</v>
      </c>
    </row>
    <row r="36" spans="1:5" x14ac:dyDescent="0.2">
      <c r="A36" t="s">
        <v>46</v>
      </c>
      <c r="B36">
        <v>21</v>
      </c>
      <c r="C36" t="s">
        <v>1</v>
      </c>
      <c r="D36" t="s">
        <v>233</v>
      </c>
      <c r="E36" t="s">
        <v>231</v>
      </c>
    </row>
    <row r="37" spans="1:5" x14ac:dyDescent="0.2">
      <c r="A37" t="s">
        <v>47</v>
      </c>
      <c r="B37">
        <v>47</v>
      </c>
      <c r="C37" t="s">
        <v>36</v>
      </c>
      <c r="D37" t="s">
        <v>233</v>
      </c>
      <c r="E37" t="s">
        <v>231</v>
      </c>
    </row>
    <row r="38" spans="1:5" x14ac:dyDescent="0.2">
      <c r="A38" t="s">
        <v>48</v>
      </c>
      <c r="B38">
        <v>61</v>
      </c>
      <c r="C38" t="s">
        <v>5</v>
      </c>
      <c r="D38" t="s">
        <v>233</v>
      </c>
      <c r="E38" t="s">
        <v>231</v>
      </c>
    </row>
    <row r="39" spans="1:5" x14ac:dyDescent="0.2">
      <c r="A39" t="s">
        <v>49</v>
      </c>
      <c r="B39">
        <v>8</v>
      </c>
      <c r="C39" t="s">
        <v>39</v>
      </c>
      <c r="D39" t="s">
        <v>233</v>
      </c>
      <c r="E39" t="s">
        <v>231</v>
      </c>
    </row>
    <row r="40" spans="1:5" x14ac:dyDescent="0.2">
      <c r="A40" t="s">
        <v>50</v>
      </c>
      <c r="B40">
        <v>9</v>
      </c>
      <c r="C40" t="s">
        <v>20</v>
      </c>
      <c r="D40" t="s">
        <v>233</v>
      </c>
      <c r="E40" t="s">
        <v>231</v>
      </c>
    </row>
    <row r="41" spans="1:5" x14ac:dyDescent="0.2">
      <c r="A41" t="s">
        <v>51</v>
      </c>
      <c r="B41">
        <v>29</v>
      </c>
      <c r="C41" t="s">
        <v>3</v>
      </c>
      <c r="D41" t="s">
        <v>233</v>
      </c>
      <c r="E41" t="s">
        <v>231</v>
      </c>
    </row>
    <row r="42" spans="1:5" x14ac:dyDescent="0.2">
      <c r="A42" t="s">
        <v>52</v>
      </c>
      <c r="B42">
        <v>30</v>
      </c>
      <c r="C42" t="s">
        <v>9</v>
      </c>
      <c r="D42" t="s">
        <v>233</v>
      </c>
      <c r="E42" t="s">
        <v>231</v>
      </c>
    </row>
    <row r="43" spans="1:5" x14ac:dyDescent="0.2">
      <c r="A43" t="s">
        <v>53</v>
      </c>
      <c r="B43">
        <v>14</v>
      </c>
      <c r="C43" t="s">
        <v>7</v>
      </c>
      <c r="D43" t="s">
        <v>233</v>
      </c>
      <c r="E43" t="s">
        <v>231</v>
      </c>
    </row>
    <row r="44" spans="1:5" x14ac:dyDescent="0.2">
      <c r="A44" t="s">
        <v>54</v>
      </c>
      <c r="B44">
        <v>39</v>
      </c>
      <c r="C44" t="s">
        <v>29</v>
      </c>
      <c r="D44" t="s">
        <v>234</v>
      </c>
      <c r="E44" t="s">
        <v>235</v>
      </c>
    </row>
    <row r="45" spans="1:5" x14ac:dyDescent="0.2">
      <c r="A45" t="s">
        <v>55</v>
      </c>
      <c r="B45">
        <v>21</v>
      </c>
      <c r="C45" t="s">
        <v>9</v>
      </c>
      <c r="D45" t="s">
        <v>234</v>
      </c>
      <c r="E45" t="s">
        <v>236</v>
      </c>
    </row>
    <row r="46" spans="1:5" x14ac:dyDescent="0.2">
      <c r="A46" t="s">
        <v>56</v>
      </c>
      <c r="B46">
        <v>2</v>
      </c>
      <c r="C46" t="s">
        <v>7</v>
      </c>
      <c r="D46" t="s">
        <v>234</v>
      </c>
      <c r="E46" t="s">
        <v>236</v>
      </c>
    </row>
    <row r="47" spans="1:5" x14ac:dyDescent="0.2">
      <c r="A47" t="s">
        <v>57</v>
      </c>
      <c r="B47">
        <v>7</v>
      </c>
      <c r="C47" t="s">
        <v>39</v>
      </c>
      <c r="D47" t="s">
        <v>234</v>
      </c>
      <c r="E47" t="s">
        <v>236</v>
      </c>
    </row>
    <row r="48" spans="1:5" x14ac:dyDescent="0.2">
      <c r="A48" t="s">
        <v>58</v>
      </c>
      <c r="B48">
        <v>11</v>
      </c>
      <c r="C48" t="s">
        <v>33</v>
      </c>
      <c r="D48" t="s">
        <v>234</v>
      </c>
      <c r="E48" t="s">
        <v>236</v>
      </c>
    </row>
    <row r="49" spans="1:5" x14ac:dyDescent="0.2">
      <c r="A49" t="s">
        <v>59</v>
      </c>
      <c r="B49">
        <v>10</v>
      </c>
      <c r="C49" t="s">
        <v>31</v>
      </c>
      <c r="D49" t="s">
        <v>234</v>
      </c>
      <c r="E49" t="s">
        <v>236</v>
      </c>
    </row>
    <row r="50" spans="1:5" x14ac:dyDescent="0.2">
      <c r="A50" t="s">
        <v>60</v>
      </c>
      <c r="B50">
        <v>1</v>
      </c>
      <c r="C50" t="s">
        <v>61</v>
      </c>
      <c r="D50" t="s">
        <v>234</v>
      </c>
      <c r="E50" t="s">
        <v>236</v>
      </c>
    </row>
    <row r="51" spans="1:5" x14ac:dyDescent="0.2">
      <c r="A51" t="s">
        <v>62</v>
      </c>
      <c r="B51">
        <v>16</v>
      </c>
      <c r="C51" t="s">
        <v>1</v>
      </c>
      <c r="D51" t="s">
        <v>234</v>
      </c>
      <c r="E51" t="s">
        <v>236</v>
      </c>
    </row>
    <row r="52" spans="1:5" x14ac:dyDescent="0.2">
      <c r="A52" t="s">
        <v>63</v>
      </c>
      <c r="B52">
        <v>9</v>
      </c>
      <c r="C52" t="s">
        <v>20</v>
      </c>
      <c r="D52" t="s">
        <v>234</v>
      </c>
      <c r="E52" t="s">
        <v>236</v>
      </c>
    </row>
    <row r="53" spans="1:5" x14ac:dyDescent="0.2">
      <c r="A53" t="s">
        <v>64</v>
      </c>
      <c r="B53">
        <v>53</v>
      </c>
      <c r="C53" t="s">
        <v>36</v>
      </c>
      <c r="D53" t="s">
        <v>234</v>
      </c>
      <c r="E53" t="s">
        <v>236</v>
      </c>
    </row>
    <row r="54" spans="1:5" x14ac:dyDescent="0.2">
      <c r="A54" t="s">
        <v>65</v>
      </c>
      <c r="B54">
        <v>16</v>
      </c>
      <c r="C54" t="s">
        <v>3</v>
      </c>
      <c r="D54" t="s">
        <v>234</v>
      </c>
      <c r="E54" t="s">
        <v>236</v>
      </c>
    </row>
    <row r="55" spans="1:5" x14ac:dyDescent="0.2">
      <c r="A55" t="s">
        <v>66</v>
      </c>
      <c r="B55">
        <v>40</v>
      </c>
      <c r="C55" t="s">
        <v>5</v>
      </c>
      <c r="D55" t="s">
        <v>234</v>
      </c>
      <c r="E55" t="s">
        <v>236</v>
      </c>
    </row>
    <row r="56" spans="1:5" x14ac:dyDescent="0.2">
      <c r="A56" t="s">
        <v>67</v>
      </c>
      <c r="B56">
        <v>15</v>
      </c>
      <c r="C56" t="s">
        <v>9</v>
      </c>
      <c r="D56" t="s">
        <v>237</v>
      </c>
      <c r="E56" t="s">
        <v>235</v>
      </c>
    </row>
    <row r="57" spans="1:5" x14ac:dyDescent="0.2">
      <c r="A57" t="s">
        <v>68</v>
      </c>
      <c r="B57">
        <v>2</v>
      </c>
      <c r="C57" t="s">
        <v>7</v>
      </c>
      <c r="D57" t="s">
        <v>237</v>
      </c>
      <c r="E57" t="s">
        <v>235</v>
      </c>
    </row>
    <row r="58" spans="1:5" x14ac:dyDescent="0.2">
      <c r="A58" t="s">
        <v>69</v>
      </c>
      <c r="B58">
        <v>12</v>
      </c>
      <c r="C58" t="s">
        <v>39</v>
      </c>
      <c r="D58" t="s">
        <v>237</v>
      </c>
      <c r="E58" t="s">
        <v>235</v>
      </c>
    </row>
    <row r="59" spans="1:5" x14ac:dyDescent="0.2">
      <c r="A59" t="s">
        <v>70</v>
      </c>
      <c r="B59">
        <v>13</v>
      </c>
      <c r="C59" t="s">
        <v>33</v>
      </c>
      <c r="D59" t="s">
        <v>237</v>
      </c>
      <c r="E59" t="s">
        <v>235</v>
      </c>
    </row>
    <row r="60" spans="1:5" x14ac:dyDescent="0.2">
      <c r="A60" t="s">
        <v>71</v>
      </c>
      <c r="B60">
        <v>10</v>
      </c>
      <c r="C60" t="s">
        <v>31</v>
      </c>
      <c r="D60" t="s">
        <v>237</v>
      </c>
      <c r="E60" t="s">
        <v>235</v>
      </c>
    </row>
    <row r="61" spans="1:5" x14ac:dyDescent="0.2">
      <c r="A61" t="s">
        <v>72</v>
      </c>
      <c r="B61">
        <v>2</v>
      </c>
      <c r="C61" t="s">
        <v>61</v>
      </c>
      <c r="D61" t="s">
        <v>237</v>
      </c>
      <c r="E61" t="s">
        <v>235</v>
      </c>
    </row>
    <row r="62" spans="1:5" x14ac:dyDescent="0.2">
      <c r="A62" t="s">
        <v>73</v>
      </c>
      <c r="B62">
        <v>14</v>
      </c>
      <c r="C62" t="s">
        <v>1</v>
      </c>
      <c r="D62" t="s">
        <v>237</v>
      </c>
      <c r="E62" t="s">
        <v>235</v>
      </c>
    </row>
    <row r="63" spans="1:5" x14ac:dyDescent="0.2">
      <c r="A63" t="s">
        <v>74</v>
      </c>
      <c r="B63">
        <v>12</v>
      </c>
      <c r="C63" t="s">
        <v>20</v>
      </c>
      <c r="D63" t="s">
        <v>237</v>
      </c>
      <c r="E63" t="s">
        <v>235</v>
      </c>
    </row>
    <row r="64" spans="1:5" x14ac:dyDescent="0.2">
      <c r="A64" t="s">
        <v>75</v>
      </c>
      <c r="B64">
        <v>46</v>
      </c>
      <c r="C64" t="s">
        <v>36</v>
      </c>
      <c r="D64" t="s">
        <v>237</v>
      </c>
      <c r="E64" t="s">
        <v>235</v>
      </c>
    </row>
    <row r="65" spans="1:5" x14ac:dyDescent="0.2">
      <c r="A65" t="s">
        <v>76</v>
      </c>
      <c r="B65">
        <v>29</v>
      </c>
      <c r="C65" t="s">
        <v>3</v>
      </c>
      <c r="D65" t="s">
        <v>237</v>
      </c>
      <c r="E65" t="s">
        <v>235</v>
      </c>
    </row>
    <row r="66" spans="1:5" x14ac:dyDescent="0.2">
      <c r="A66" t="s">
        <v>77</v>
      </c>
      <c r="B66">
        <v>54</v>
      </c>
      <c r="C66" t="s">
        <v>5</v>
      </c>
      <c r="D66" t="s">
        <v>237</v>
      </c>
      <c r="E66" t="s">
        <v>235</v>
      </c>
    </row>
    <row r="67" spans="1:5" x14ac:dyDescent="0.2">
      <c r="A67" t="s">
        <v>78</v>
      </c>
      <c r="B67">
        <v>32</v>
      </c>
      <c r="C67" t="s">
        <v>29</v>
      </c>
      <c r="D67" t="s">
        <v>238</v>
      </c>
      <c r="E67" t="s">
        <v>239</v>
      </c>
    </row>
    <row r="68" spans="1:5" x14ac:dyDescent="0.2">
      <c r="A68" t="s">
        <v>79</v>
      </c>
      <c r="B68">
        <v>43</v>
      </c>
      <c r="C68" t="s">
        <v>5</v>
      </c>
      <c r="D68" t="s">
        <v>238</v>
      </c>
      <c r="E68" t="s">
        <v>240</v>
      </c>
    </row>
    <row r="69" spans="1:5" x14ac:dyDescent="0.2">
      <c r="A69" t="s">
        <v>80</v>
      </c>
      <c r="B69">
        <v>4</v>
      </c>
      <c r="C69" t="s">
        <v>31</v>
      </c>
      <c r="D69" t="s">
        <v>238</v>
      </c>
      <c r="E69" t="s">
        <v>240</v>
      </c>
    </row>
    <row r="70" spans="1:5" x14ac:dyDescent="0.2">
      <c r="A70" t="s">
        <v>81</v>
      </c>
      <c r="B70">
        <v>46</v>
      </c>
      <c r="C70" t="s">
        <v>1</v>
      </c>
      <c r="D70" t="s">
        <v>238</v>
      </c>
      <c r="E70" t="s">
        <v>240</v>
      </c>
    </row>
    <row r="71" spans="1:5" x14ac:dyDescent="0.2">
      <c r="A71" t="s">
        <v>82</v>
      </c>
      <c r="B71">
        <v>7</v>
      </c>
      <c r="C71" t="s">
        <v>39</v>
      </c>
      <c r="D71" t="s">
        <v>238</v>
      </c>
      <c r="E71" t="s">
        <v>240</v>
      </c>
    </row>
    <row r="72" spans="1:5" x14ac:dyDescent="0.2">
      <c r="A72" t="s">
        <v>83</v>
      </c>
      <c r="B72">
        <v>37</v>
      </c>
      <c r="C72" t="s">
        <v>7</v>
      </c>
      <c r="D72" t="s">
        <v>238</v>
      </c>
      <c r="E72" t="s">
        <v>240</v>
      </c>
    </row>
    <row r="73" spans="1:5" x14ac:dyDescent="0.2">
      <c r="A73" t="s">
        <v>84</v>
      </c>
      <c r="B73">
        <v>1</v>
      </c>
      <c r="C73" t="s">
        <v>3</v>
      </c>
      <c r="D73" t="s">
        <v>238</v>
      </c>
      <c r="E73" t="s">
        <v>240</v>
      </c>
    </row>
    <row r="74" spans="1:5" x14ac:dyDescent="0.2">
      <c r="A74" t="s">
        <v>85</v>
      </c>
      <c r="B74">
        <v>6</v>
      </c>
      <c r="C74" t="s">
        <v>61</v>
      </c>
      <c r="D74" t="s">
        <v>238</v>
      </c>
      <c r="E74" t="s">
        <v>240</v>
      </c>
    </row>
    <row r="75" spans="1:5" x14ac:dyDescent="0.2">
      <c r="A75" t="s">
        <v>86</v>
      </c>
      <c r="B75">
        <v>17</v>
      </c>
      <c r="C75" t="s">
        <v>9</v>
      </c>
      <c r="D75" t="s">
        <v>238</v>
      </c>
      <c r="E75" t="s">
        <v>240</v>
      </c>
    </row>
    <row r="76" spans="1:5" x14ac:dyDescent="0.2">
      <c r="A76" t="s">
        <v>87</v>
      </c>
      <c r="B76">
        <v>42</v>
      </c>
      <c r="C76" t="s">
        <v>36</v>
      </c>
      <c r="D76" t="s">
        <v>238</v>
      </c>
      <c r="E76" t="s">
        <v>240</v>
      </c>
    </row>
    <row r="77" spans="1:5" x14ac:dyDescent="0.2">
      <c r="A77" t="s">
        <v>88</v>
      </c>
      <c r="B77">
        <v>14</v>
      </c>
      <c r="C77" t="s">
        <v>20</v>
      </c>
      <c r="D77" t="s">
        <v>238</v>
      </c>
      <c r="E77" t="s">
        <v>240</v>
      </c>
    </row>
    <row r="78" spans="1:5" x14ac:dyDescent="0.2">
      <c r="A78" t="s">
        <v>89</v>
      </c>
      <c r="B78">
        <v>6</v>
      </c>
      <c r="C78" t="s">
        <v>33</v>
      </c>
      <c r="D78" t="s">
        <v>238</v>
      </c>
      <c r="E78" t="s">
        <v>240</v>
      </c>
    </row>
    <row r="79" spans="1:5" x14ac:dyDescent="0.2">
      <c r="A79" t="s">
        <v>94</v>
      </c>
      <c r="B79">
        <v>39</v>
      </c>
      <c r="C79" t="s">
        <v>5</v>
      </c>
      <c r="D79" t="s">
        <v>241</v>
      </c>
      <c r="E79" t="s">
        <v>239</v>
      </c>
    </row>
    <row r="80" spans="1:5" x14ac:dyDescent="0.2">
      <c r="A80" t="s">
        <v>95</v>
      </c>
      <c r="B80">
        <v>6</v>
      </c>
      <c r="C80" t="s">
        <v>31</v>
      </c>
      <c r="D80" t="s">
        <v>241</v>
      </c>
      <c r="E80" t="s">
        <v>239</v>
      </c>
    </row>
    <row r="81" spans="1:5" x14ac:dyDescent="0.2">
      <c r="A81" t="s">
        <v>96</v>
      </c>
      <c r="B81">
        <v>39</v>
      </c>
      <c r="C81" t="s">
        <v>1</v>
      </c>
      <c r="D81" t="s">
        <v>241</v>
      </c>
      <c r="E81" t="s">
        <v>239</v>
      </c>
    </row>
    <row r="82" spans="1:5" x14ac:dyDescent="0.2">
      <c r="A82" t="s">
        <v>97</v>
      </c>
      <c r="B82">
        <v>14</v>
      </c>
      <c r="C82" t="s">
        <v>39</v>
      </c>
      <c r="D82" t="s">
        <v>241</v>
      </c>
      <c r="E82" t="s">
        <v>239</v>
      </c>
    </row>
    <row r="83" spans="1:5" x14ac:dyDescent="0.2">
      <c r="A83" t="s">
        <v>98</v>
      </c>
      <c r="B83">
        <v>17</v>
      </c>
      <c r="C83" t="s">
        <v>7</v>
      </c>
      <c r="D83" t="s">
        <v>241</v>
      </c>
      <c r="E83" t="s">
        <v>239</v>
      </c>
    </row>
    <row r="84" spans="1:5" x14ac:dyDescent="0.2">
      <c r="A84" t="s">
        <v>99</v>
      </c>
      <c r="B84">
        <v>40</v>
      </c>
      <c r="C84" t="s">
        <v>3</v>
      </c>
      <c r="D84" t="s">
        <v>241</v>
      </c>
      <c r="E84" t="s">
        <v>239</v>
      </c>
    </row>
    <row r="85" spans="1:5" x14ac:dyDescent="0.2">
      <c r="A85" t="s">
        <v>100</v>
      </c>
      <c r="B85">
        <v>9</v>
      </c>
      <c r="C85" t="s">
        <v>61</v>
      </c>
      <c r="D85" t="s">
        <v>241</v>
      </c>
      <c r="E85" t="s">
        <v>239</v>
      </c>
    </row>
    <row r="86" spans="1:5" x14ac:dyDescent="0.2">
      <c r="A86" t="s">
        <v>90</v>
      </c>
      <c r="B86">
        <v>27</v>
      </c>
      <c r="C86" t="s">
        <v>9</v>
      </c>
      <c r="D86" t="s">
        <v>241</v>
      </c>
      <c r="E86" t="s">
        <v>239</v>
      </c>
    </row>
    <row r="87" spans="1:5" x14ac:dyDescent="0.2">
      <c r="A87" t="s">
        <v>91</v>
      </c>
      <c r="B87">
        <v>32</v>
      </c>
      <c r="C87" t="s">
        <v>36</v>
      </c>
      <c r="D87" t="s">
        <v>241</v>
      </c>
      <c r="E87" t="s">
        <v>239</v>
      </c>
    </row>
    <row r="88" spans="1:5" x14ac:dyDescent="0.2">
      <c r="A88" t="s">
        <v>92</v>
      </c>
      <c r="B88">
        <v>28</v>
      </c>
      <c r="C88" t="s">
        <v>20</v>
      </c>
      <c r="D88" t="s">
        <v>241</v>
      </c>
      <c r="E88" t="s">
        <v>239</v>
      </c>
    </row>
    <row r="89" spans="1:5" x14ac:dyDescent="0.2">
      <c r="A89" t="s">
        <v>93</v>
      </c>
      <c r="B89">
        <v>9</v>
      </c>
      <c r="C89" t="s">
        <v>33</v>
      </c>
      <c r="D89" t="s">
        <v>241</v>
      </c>
      <c r="E89" t="s">
        <v>239</v>
      </c>
    </row>
    <row r="90" spans="1:5" x14ac:dyDescent="0.2">
      <c r="A90" t="s">
        <v>101</v>
      </c>
      <c r="B90">
        <v>18</v>
      </c>
      <c r="C90" t="s">
        <v>29</v>
      </c>
      <c r="D90" t="s">
        <v>242</v>
      </c>
      <c r="E90" t="s">
        <v>243</v>
      </c>
    </row>
    <row r="91" spans="1:5" x14ac:dyDescent="0.2">
      <c r="A91" t="s">
        <v>102</v>
      </c>
      <c r="B91">
        <v>14</v>
      </c>
      <c r="C91" t="s">
        <v>5</v>
      </c>
      <c r="D91" t="s">
        <v>242</v>
      </c>
      <c r="E91" t="s">
        <v>244</v>
      </c>
    </row>
    <row r="92" spans="1:5" x14ac:dyDescent="0.2">
      <c r="A92" t="s">
        <v>103</v>
      </c>
      <c r="B92">
        <v>9</v>
      </c>
      <c r="C92" t="s">
        <v>61</v>
      </c>
      <c r="D92" t="s">
        <v>242</v>
      </c>
      <c r="E92" t="s">
        <v>244</v>
      </c>
    </row>
    <row r="93" spans="1:5" x14ac:dyDescent="0.2">
      <c r="A93" t="s">
        <v>104</v>
      </c>
      <c r="B93">
        <v>14</v>
      </c>
      <c r="C93" t="s">
        <v>1</v>
      </c>
      <c r="D93" t="s">
        <v>242</v>
      </c>
      <c r="E93" t="s">
        <v>244</v>
      </c>
    </row>
    <row r="94" spans="1:5" x14ac:dyDescent="0.2">
      <c r="A94" t="s">
        <v>105</v>
      </c>
      <c r="B94">
        <v>58</v>
      </c>
      <c r="C94" t="s">
        <v>36</v>
      </c>
      <c r="D94" t="s">
        <v>242</v>
      </c>
      <c r="E94" t="s">
        <v>244</v>
      </c>
    </row>
    <row r="95" spans="1:5" x14ac:dyDescent="0.2">
      <c r="A95" t="s">
        <v>106</v>
      </c>
      <c r="B95">
        <v>1</v>
      </c>
      <c r="C95" t="s">
        <v>20</v>
      </c>
      <c r="D95" t="s">
        <v>242</v>
      </c>
      <c r="E95" t="s">
        <v>244</v>
      </c>
    </row>
    <row r="96" spans="1:5" x14ac:dyDescent="0.2">
      <c r="A96" t="s">
        <v>107</v>
      </c>
      <c r="B96">
        <v>9</v>
      </c>
      <c r="C96" t="s">
        <v>31</v>
      </c>
      <c r="D96" t="s">
        <v>242</v>
      </c>
      <c r="E96" t="s">
        <v>244</v>
      </c>
    </row>
    <row r="97" spans="1:5" x14ac:dyDescent="0.2">
      <c r="A97" t="s">
        <v>108</v>
      </c>
      <c r="B97">
        <v>11</v>
      </c>
      <c r="C97" t="s">
        <v>3</v>
      </c>
      <c r="D97" t="s">
        <v>242</v>
      </c>
      <c r="E97" t="s">
        <v>244</v>
      </c>
    </row>
    <row r="98" spans="1:5" x14ac:dyDescent="0.2">
      <c r="A98" t="s">
        <v>109</v>
      </c>
      <c r="B98">
        <v>47</v>
      </c>
      <c r="C98" t="s">
        <v>9</v>
      </c>
      <c r="D98" t="s">
        <v>242</v>
      </c>
      <c r="E98" t="s">
        <v>244</v>
      </c>
    </row>
    <row r="99" spans="1:5" x14ac:dyDescent="0.2">
      <c r="A99" t="s">
        <v>110</v>
      </c>
      <c r="B99">
        <v>10</v>
      </c>
      <c r="C99" t="s">
        <v>39</v>
      </c>
      <c r="D99" t="s">
        <v>242</v>
      </c>
      <c r="E99" t="s">
        <v>244</v>
      </c>
    </row>
    <row r="100" spans="1:5" x14ac:dyDescent="0.2">
      <c r="A100" t="s">
        <v>111</v>
      </c>
      <c r="B100">
        <v>33</v>
      </c>
      <c r="C100" t="s">
        <v>7</v>
      </c>
      <c r="D100" t="s">
        <v>242</v>
      </c>
      <c r="E100" t="s">
        <v>244</v>
      </c>
    </row>
    <row r="101" spans="1:5" x14ac:dyDescent="0.2">
      <c r="A101" t="s">
        <v>112</v>
      </c>
      <c r="B101">
        <v>9</v>
      </c>
      <c r="C101" t="s">
        <v>33</v>
      </c>
      <c r="D101" t="s">
        <v>242</v>
      </c>
      <c r="E101" t="s">
        <v>244</v>
      </c>
    </row>
    <row r="102" spans="1:5" x14ac:dyDescent="0.2">
      <c r="A102" t="s">
        <v>113</v>
      </c>
      <c r="B102">
        <v>11</v>
      </c>
      <c r="C102" t="s">
        <v>5</v>
      </c>
      <c r="D102" t="s">
        <v>245</v>
      </c>
      <c r="E102" t="s">
        <v>243</v>
      </c>
    </row>
    <row r="103" spans="1:5" x14ac:dyDescent="0.2">
      <c r="A103" t="s">
        <v>114</v>
      </c>
      <c r="B103">
        <v>16</v>
      </c>
      <c r="C103" t="s">
        <v>61</v>
      </c>
      <c r="D103" t="s">
        <v>245</v>
      </c>
      <c r="E103" t="s">
        <v>243</v>
      </c>
    </row>
    <row r="104" spans="1:5" x14ac:dyDescent="0.2">
      <c r="A104" t="s">
        <v>115</v>
      </c>
      <c r="B104">
        <v>10</v>
      </c>
      <c r="C104" t="s">
        <v>1</v>
      </c>
      <c r="D104" t="s">
        <v>245</v>
      </c>
      <c r="E104" t="s">
        <v>243</v>
      </c>
    </row>
    <row r="105" spans="1:5" x14ac:dyDescent="0.2">
      <c r="A105" t="s">
        <v>116</v>
      </c>
      <c r="B105">
        <v>67</v>
      </c>
      <c r="C105" t="s">
        <v>36</v>
      </c>
      <c r="D105" t="s">
        <v>245</v>
      </c>
      <c r="E105" t="s">
        <v>243</v>
      </c>
    </row>
    <row r="106" spans="1:5" x14ac:dyDescent="0.2">
      <c r="A106" t="s">
        <v>117</v>
      </c>
      <c r="B106">
        <v>1</v>
      </c>
      <c r="C106" t="s">
        <v>20</v>
      </c>
      <c r="D106" t="s">
        <v>245</v>
      </c>
      <c r="E106" t="s">
        <v>243</v>
      </c>
    </row>
    <row r="107" spans="1:5" x14ac:dyDescent="0.2">
      <c r="A107" t="s">
        <v>118</v>
      </c>
      <c r="B107">
        <v>10</v>
      </c>
      <c r="C107" t="s">
        <v>31</v>
      </c>
      <c r="D107" t="s">
        <v>245</v>
      </c>
      <c r="E107" t="s">
        <v>243</v>
      </c>
    </row>
    <row r="108" spans="1:5" x14ac:dyDescent="0.2">
      <c r="A108" t="s">
        <v>119</v>
      </c>
      <c r="B108">
        <v>20</v>
      </c>
      <c r="C108" t="s">
        <v>3</v>
      </c>
      <c r="D108" t="s">
        <v>245</v>
      </c>
      <c r="E108" t="s">
        <v>243</v>
      </c>
    </row>
    <row r="109" spans="1:5" x14ac:dyDescent="0.2">
      <c r="A109" t="s">
        <v>120</v>
      </c>
      <c r="B109">
        <v>56</v>
      </c>
      <c r="C109" t="s">
        <v>9</v>
      </c>
      <c r="D109" t="s">
        <v>245</v>
      </c>
      <c r="E109" t="s">
        <v>243</v>
      </c>
    </row>
    <row r="110" spans="1:5" x14ac:dyDescent="0.2">
      <c r="A110" t="s">
        <v>121</v>
      </c>
      <c r="B110">
        <v>19</v>
      </c>
      <c r="C110" t="s">
        <v>39</v>
      </c>
      <c r="D110" t="s">
        <v>245</v>
      </c>
      <c r="E110" t="s">
        <v>243</v>
      </c>
    </row>
    <row r="111" spans="1:5" x14ac:dyDescent="0.2">
      <c r="A111" t="s">
        <v>122</v>
      </c>
      <c r="B111">
        <v>26</v>
      </c>
      <c r="C111" t="s">
        <v>7</v>
      </c>
      <c r="D111" t="s">
        <v>245</v>
      </c>
      <c r="E111" t="s">
        <v>243</v>
      </c>
    </row>
    <row r="112" spans="1:5" x14ac:dyDescent="0.2">
      <c r="A112" t="s">
        <v>123</v>
      </c>
      <c r="B112">
        <v>25</v>
      </c>
      <c r="C112" t="s">
        <v>33</v>
      </c>
      <c r="D112" t="s">
        <v>245</v>
      </c>
      <c r="E112" t="s">
        <v>243</v>
      </c>
    </row>
    <row r="113" spans="1:5" x14ac:dyDescent="0.2">
      <c r="A113" t="s">
        <v>124</v>
      </c>
      <c r="B113">
        <v>42</v>
      </c>
      <c r="C113" t="s">
        <v>29</v>
      </c>
      <c r="D113" t="s">
        <v>246</v>
      </c>
      <c r="E113" t="s">
        <v>247</v>
      </c>
    </row>
    <row r="114" spans="1:5" x14ac:dyDescent="0.2">
      <c r="A114" t="s">
        <v>125</v>
      </c>
      <c r="B114">
        <v>52</v>
      </c>
      <c r="C114" t="s">
        <v>36</v>
      </c>
      <c r="D114" t="s">
        <v>246</v>
      </c>
      <c r="E114" t="s">
        <v>248</v>
      </c>
    </row>
    <row r="115" spans="1:5" x14ac:dyDescent="0.2">
      <c r="A115" t="s">
        <v>126</v>
      </c>
      <c r="B115">
        <v>27</v>
      </c>
      <c r="C115" t="s">
        <v>5</v>
      </c>
      <c r="D115" t="s">
        <v>246</v>
      </c>
      <c r="E115" t="s">
        <v>248</v>
      </c>
    </row>
    <row r="116" spans="1:5" x14ac:dyDescent="0.2">
      <c r="A116" t="s">
        <v>127</v>
      </c>
      <c r="B116">
        <v>11</v>
      </c>
      <c r="C116" t="s">
        <v>61</v>
      </c>
      <c r="D116" t="s">
        <v>246</v>
      </c>
      <c r="E116" t="s">
        <v>248</v>
      </c>
    </row>
    <row r="117" spans="1:5" x14ac:dyDescent="0.2">
      <c r="A117" t="s">
        <v>128</v>
      </c>
      <c r="B117">
        <v>3</v>
      </c>
      <c r="C117" t="s">
        <v>31</v>
      </c>
      <c r="D117" t="s">
        <v>246</v>
      </c>
      <c r="E117" t="s">
        <v>248</v>
      </c>
    </row>
    <row r="118" spans="1:5" x14ac:dyDescent="0.2">
      <c r="A118" t="s">
        <v>129</v>
      </c>
      <c r="B118">
        <v>24</v>
      </c>
      <c r="C118" t="s">
        <v>7</v>
      </c>
      <c r="D118" t="s">
        <v>246</v>
      </c>
      <c r="E118" t="s">
        <v>248</v>
      </c>
    </row>
    <row r="119" spans="1:5" x14ac:dyDescent="0.2">
      <c r="A119" t="s">
        <v>130</v>
      </c>
      <c r="B119">
        <v>16</v>
      </c>
      <c r="C119" t="s">
        <v>9</v>
      </c>
      <c r="D119" t="s">
        <v>246</v>
      </c>
      <c r="E119" t="s">
        <v>248</v>
      </c>
    </row>
    <row r="120" spans="1:5" x14ac:dyDescent="0.2">
      <c r="A120" t="s">
        <v>131</v>
      </c>
      <c r="B120">
        <v>1</v>
      </c>
      <c r="C120" t="s">
        <v>39</v>
      </c>
      <c r="D120" t="s">
        <v>246</v>
      </c>
      <c r="E120" t="s">
        <v>248</v>
      </c>
    </row>
    <row r="121" spans="1:5" x14ac:dyDescent="0.2">
      <c r="A121" t="s">
        <v>132</v>
      </c>
      <c r="B121">
        <v>10</v>
      </c>
      <c r="C121" t="s">
        <v>20</v>
      </c>
      <c r="D121" t="s">
        <v>246</v>
      </c>
      <c r="E121" t="s">
        <v>248</v>
      </c>
    </row>
    <row r="122" spans="1:5" x14ac:dyDescent="0.2">
      <c r="A122" t="s">
        <v>133</v>
      </c>
      <c r="B122">
        <v>39</v>
      </c>
      <c r="C122" t="s">
        <v>3</v>
      </c>
      <c r="D122" t="s">
        <v>246</v>
      </c>
      <c r="E122" t="s">
        <v>248</v>
      </c>
    </row>
    <row r="123" spans="1:5" x14ac:dyDescent="0.2">
      <c r="A123" t="s">
        <v>134</v>
      </c>
      <c r="B123">
        <v>30</v>
      </c>
      <c r="C123" t="s">
        <v>1</v>
      </c>
      <c r="D123" t="s">
        <v>246</v>
      </c>
      <c r="E123" t="s">
        <v>248</v>
      </c>
    </row>
    <row r="124" spans="1:5" x14ac:dyDescent="0.2">
      <c r="A124" t="s">
        <v>135</v>
      </c>
      <c r="B124">
        <v>6</v>
      </c>
      <c r="C124" t="s">
        <v>33</v>
      </c>
      <c r="D124" t="s">
        <v>246</v>
      </c>
      <c r="E124" t="s">
        <v>248</v>
      </c>
    </row>
    <row r="125" spans="1:5" x14ac:dyDescent="0.2">
      <c r="A125" t="s">
        <v>136</v>
      </c>
      <c r="B125">
        <v>44</v>
      </c>
      <c r="C125" t="s">
        <v>36</v>
      </c>
      <c r="D125" t="s">
        <v>249</v>
      </c>
      <c r="E125" t="s">
        <v>247</v>
      </c>
    </row>
    <row r="126" spans="1:5" x14ac:dyDescent="0.2">
      <c r="A126" t="s">
        <v>137</v>
      </c>
      <c r="B126">
        <v>41</v>
      </c>
      <c r="C126" t="s">
        <v>5</v>
      </c>
      <c r="D126" t="s">
        <v>249</v>
      </c>
      <c r="E126" t="s">
        <v>247</v>
      </c>
    </row>
    <row r="127" spans="1:5" x14ac:dyDescent="0.2">
      <c r="A127" t="s">
        <v>138</v>
      </c>
      <c r="B127">
        <v>5</v>
      </c>
      <c r="C127" t="s">
        <v>61</v>
      </c>
      <c r="D127" t="s">
        <v>249</v>
      </c>
      <c r="E127" t="s">
        <v>247</v>
      </c>
    </row>
    <row r="128" spans="1:5" x14ac:dyDescent="0.2">
      <c r="A128" t="s">
        <v>139</v>
      </c>
      <c r="B128">
        <v>13</v>
      </c>
      <c r="C128" t="s">
        <v>31</v>
      </c>
      <c r="D128" t="s">
        <v>249</v>
      </c>
      <c r="E128" t="s">
        <v>247</v>
      </c>
    </row>
    <row r="129" spans="1:5" x14ac:dyDescent="0.2">
      <c r="A129" t="s">
        <v>140</v>
      </c>
      <c r="B129">
        <v>41</v>
      </c>
      <c r="C129" t="s">
        <v>7</v>
      </c>
      <c r="D129" t="s">
        <v>249</v>
      </c>
      <c r="E129" t="s">
        <v>247</v>
      </c>
    </row>
    <row r="130" spans="1:5" x14ac:dyDescent="0.2">
      <c r="A130" t="s">
        <v>141</v>
      </c>
      <c r="B130">
        <v>9</v>
      </c>
      <c r="C130" t="s">
        <v>9</v>
      </c>
      <c r="D130" t="s">
        <v>249</v>
      </c>
      <c r="E130" t="s">
        <v>247</v>
      </c>
    </row>
    <row r="131" spans="1:5" x14ac:dyDescent="0.2">
      <c r="A131" t="s">
        <v>142</v>
      </c>
      <c r="B131">
        <v>1</v>
      </c>
      <c r="C131" t="s">
        <v>39</v>
      </c>
      <c r="D131" t="s">
        <v>249</v>
      </c>
      <c r="E131" t="s">
        <v>247</v>
      </c>
    </row>
    <row r="132" spans="1:5" x14ac:dyDescent="0.2">
      <c r="A132" t="s">
        <v>143</v>
      </c>
      <c r="B132">
        <v>10</v>
      </c>
      <c r="C132" t="s">
        <v>20</v>
      </c>
      <c r="D132" t="s">
        <v>249</v>
      </c>
      <c r="E132" t="s">
        <v>247</v>
      </c>
    </row>
    <row r="133" spans="1:5" x14ac:dyDescent="0.2">
      <c r="A133" t="s">
        <v>144</v>
      </c>
      <c r="B133">
        <v>51</v>
      </c>
      <c r="C133" t="s">
        <v>3</v>
      </c>
      <c r="D133" t="s">
        <v>249</v>
      </c>
      <c r="E133" t="s">
        <v>247</v>
      </c>
    </row>
    <row r="134" spans="1:5" x14ac:dyDescent="0.2">
      <c r="A134" t="s">
        <v>145</v>
      </c>
      <c r="B134">
        <v>32</v>
      </c>
      <c r="C134" t="s">
        <v>1</v>
      </c>
      <c r="D134" t="s">
        <v>249</v>
      </c>
      <c r="E134" t="s">
        <v>247</v>
      </c>
    </row>
    <row r="135" spans="1:5" x14ac:dyDescent="0.2">
      <c r="A135" t="s">
        <v>146</v>
      </c>
      <c r="B135">
        <v>8</v>
      </c>
      <c r="C135" t="s">
        <v>33</v>
      </c>
      <c r="D135" t="s">
        <v>249</v>
      </c>
      <c r="E135" t="s">
        <v>247</v>
      </c>
    </row>
    <row r="136" spans="1:5" x14ac:dyDescent="0.2">
      <c r="A136" t="s">
        <v>147</v>
      </c>
      <c r="B136">
        <v>27</v>
      </c>
      <c r="C136" t="s">
        <v>29</v>
      </c>
      <c r="D136" t="s">
        <v>250</v>
      </c>
      <c r="E136" t="s">
        <v>251</v>
      </c>
    </row>
    <row r="137" spans="1:5" x14ac:dyDescent="0.2">
      <c r="A137" t="s">
        <v>148</v>
      </c>
      <c r="B137">
        <v>11</v>
      </c>
      <c r="C137" t="s">
        <v>61</v>
      </c>
      <c r="D137" t="s">
        <v>250</v>
      </c>
      <c r="E137" t="s">
        <v>252</v>
      </c>
    </row>
    <row r="138" spans="1:5" x14ac:dyDescent="0.2">
      <c r="A138" t="s">
        <v>149</v>
      </c>
      <c r="B138">
        <v>21</v>
      </c>
      <c r="C138" t="s">
        <v>5</v>
      </c>
      <c r="D138" t="s">
        <v>250</v>
      </c>
      <c r="E138" t="s">
        <v>252</v>
      </c>
    </row>
    <row r="139" spans="1:5" x14ac:dyDescent="0.2">
      <c r="A139" t="s">
        <v>150</v>
      </c>
      <c r="B139">
        <v>37</v>
      </c>
      <c r="C139" t="s">
        <v>9</v>
      </c>
      <c r="D139" t="s">
        <v>250</v>
      </c>
      <c r="E139" t="s">
        <v>252</v>
      </c>
    </row>
    <row r="140" spans="1:5" x14ac:dyDescent="0.2">
      <c r="A140" t="s">
        <v>151</v>
      </c>
      <c r="B140">
        <v>11</v>
      </c>
      <c r="C140" t="s">
        <v>33</v>
      </c>
      <c r="D140" t="s">
        <v>250</v>
      </c>
      <c r="E140" t="s">
        <v>252</v>
      </c>
    </row>
    <row r="141" spans="1:5" x14ac:dyDescent="0.2">
      <c r="A141" t="s">
        <v>152</v>
      </c>
      <c r="B141">
        <v>26</v>
      </c>
      <c r="C141" t="s">
        <v>3</v>
      </c>
      <c r="D141" t="s">
        <v>250</v>
      </c>
      <c r="E141" t="s">
        <v>252</v>
      </c>
    </row>
    <row r="142" spans="1:5" x14ac:dyDescent="0.2">
      <c r="A142" t="s">
        <v>153</v>
      </c>
      <c r="B142">
        <v>33</v>
      </c>
      <c r="C142" t="s">
        <v>36</v>
      </c>
      <c r="D142" t="s">
        <v>250</v>
      </c>
      <c r="E142" t="s">
        <v>252</v>
      </c>
    </row>
    <row r="143" spans="1:5" x14ac:dyDescent="0.2">
      <c r="A143" t="s">
        <v>154</v>
      </c>
      <c r="B143">
        <v>21</v>
      </c>
      <c r="C143" t="s">
        <v>1</v>
      </c>
      <c r="D143" t="s">
        <v>250</v>
      </c>
      <c r="E143" t="s">
        <v>252</v>
      </c>
    </row>
    <row r="144" spans="1:5" x14ac:dyDescent="0.2">
      <c r="A144" t="s">
        <v>155</v>
      </c>
      <c r="B144">
        <v>4</v>
      </c>
      <c r="C144" t="s">
        <v>39</v>
      </c>
      <c r="D144" t="s">
        <v>250</v>
      </c>
      <c r="E144" t="s">
        <v>252</v>
      </c>
    </row>
    <row r="145" spans="1:5" x14ac:dyDescent="0.2">
      <c r="A145" t="s">
        <v>156</v>
      </c>
      <c r="B145">
        <v>13</v>
      </c>
      <c r="C145" t="s">
        <v>20</v>
      </c>
      <c r="D145" t="s">
        <v>250</v>
      </c>
      <c r="E145" t="s">
        <v>252</v>
      </c>
    </row>
    <row r="146" spans="1:5" x14ac:dyDescent="0.2">
      <c r="A146" t="s">
        <v>157</v>
      </c>
      <c r="B146">
        <v>30</v>
      </c>
      <c r="C146" t="s">
        <v>7</v>
      </c>
      <c r="D146" t="s">
        <v>250</v>
      </c>
      <c r="E146" t="s">
        <v>252</v>
      </c>
    </row>
    <row r="147" spans="1:5" x14ac:dyDescent="0.2">
      <c r="A147" t="s">
        <v>158</v>
      </c>
      <c r="B147">
        <v>11</v>
      </c>
      <c r="C147" t="s">
        <v>31</v>
      </c>
      <c r="D147" t="s">
        <v>250</v>
      </c>
      <c r="E147" t="s">
        <v>252</v>
      </c>
    </row>
    <row r="148" spans="1:5" x14ac:dyDescent="0.2">
      <c r="A148" t="s">
        <v>159</v>
      </c>
      <c r="B148">
        <v>14</v>
      </c>
      <c r="C148" t="s">
        <v>61</v>
      </c>
      <c r="D148" t="s">
        <v>253</v>
      </c>
      <c r="E148" t="s">
        <v>251</v>
      </c>
    </row>
    <row r="149" spans="1:5" x14ac:dyDescent="0.2">
      <c r="A149" t="s">
        <v>160</v>
      </c>
      <c r="B149">
        <v>16</v>
      </c>
      <c r="C149" t="s">
        <v>5</v>
      </c>
      <c r="D149" t="s">
        <v>253</v>
      </c>
      <c r="E149" t="s">
        <v>251</v>
      </c>
    </row>
    <row r="150" spans="1:5" x14ac:dyDescent="0.2">
      <c r="A150" t="s">
        <v>161</v>
      </c>
      <c r="B150">
        <v>39</v>
      </c>
      <c r="C150" t="s">
        <v>9</v>
      </c>
      <c r="D150" t="s">
        <v>253</v>
      </c>
      <c r="E150" t="s">
        <v>251</v>
      </c>
    </row>
    <row r="151" spans="1:5" x14ac:dyDescent="0.2">
      <c r="A151" t="s">
        <v>162</v>
      </c>
      <c r="B151">
        <v>28</v>
      </c>
      <c r="C151" t="s">
        <v>33</v>
      </c>
      <c r="D151" t="s">
        <v>253</v>
      </c>
      <c r="E151" t="s">
        <v>251</v>
      </c>
    </row>
    <row r="152" spans="1:5" x14ac:dyDescent="0.2">
      <c r="A152" t="s">
        <v>163</v>
      </c>
      <c r="B152">
        <v>26</v>
      </c>
      <c r="C152" t="s">
        <v>3</v>
      </c>
      <c r="D152" t="s">
        <v>253</v>
      </c>
      <c r="E152" t="s">
        <v>251</v>
      </c>
    </row>
    <row r="153" spans="1:5" x14ac:dyDescent="0.2">
      <c r="A153" t="s">
        <v>164</v>
      </c>
      <c r="B153">
        <v>30</v>
      </c>
      <c r="C153" t="s">
        <v>36</v>
      </c>
      <c r="D153" t="s">
        <v>253</v>
      </c>
      <c r="E153" t="s">
        <v>251</v>
      </c>
    </row>
    <row r="154" spans="1:5" x14ac:dyDescent="0.2">
      <c r="A154" t="s">
        <v>165</v>
      </c>
      <c r="B154">
        <v>20</v>
      </c>
      <c r="C154" t="s">
        <v>1</v>
      </c>
      <c r="D154" t="s">
        <v>253</v>
      </c>
      <c r="E154" t="s">
        <v>251</v>
      </c>
    </row>
    <row r="155" spans="1:5" x14ac:dyDescent="0.2">
      <c r="A155" t="s">
        <v>166</v>
      </c>
      <c r="B155">
        <v>6</v>
      </c>
      <c r="C155" t="s">
        <v>39</v>
      </c>
      <c r="D155" t="s">
        <v>253</v>
      </c>
      <c r="E155" t="s">
        <v>251</v>
      </c>
    </row>
    <row r="156" spans="1:5" x14ac:dyDescent="0.2">
      <c r="A156" t="s">
        <v>167</v>
      </c>
      <c r="B156">
        <v>13</v>
      </c>
      <c r="C156" t="s">
        <v>20</v>
      </c>
      <c r="D156" t="s">
        <v>253</v>
      </c>
      <c r="E156" t="s">
        <v>251</v>
      </c>
    </row>
    <row r="157" spans="1:5" x14ac:dyDescent="0.2">
      <c r="A157" t="s">
        <v>168</v>
      </c>
      <c r="B157">
        <v>47</v>
      </c>
      <c r="C157" t="s">
        <v>7</v>
      </c>
      <c r="D157" t="s">
        <v>253</v>
      </c>
      <c r="E157" t="s">
        <v>251</v>
      </c>
    </row>
    <row r="158" spans="1:5" x14ac:dyDescent="0.2">
      <c r="A158" t="s">
        <v>169</v>
      </c>
      <c r="B158">
        <v>24</v>
      </c>
      <c r="C158" t="s">
        <v>31</v>
      </c>
      <c r="D158" t="s">
        <v>253</v>
      </c>
      <c r="E158" t="s">
        <v>251</v>
      </c>
    </row>
    <row r="159" spans="1:5" x14ac:dyDescent="0.2">
      <c r="A159" t="s">
        <v>170</v>
      </c>
      <c r="B159">
        <v>15</v>
      </c>
      <c r="C159" t="s">
        <v>3</v>
      </c>
      <c r="D159" t="s">
        <v>254</v>
      </c>
      <c r="E159" t="s">
        <v>255</v>
      </c>
    </row>
    <row r="160" spans="1:5" x14ac:dyDescent="0.2">
      <c r="A160" t="s">
        <v>171</v>
      </c>
      <c r="B160">
        <v>10</v>
      </c>
      <c r="C160" t="s">
        <v>33</v>
      </c>
      <c r="D160" t="s">
        <v>254</v>
      </c>
      <c r="E160" t="s">
        <v>255</v>
      </c>
    </row>
    <row r="161" spans="1:5" x14ac:dyDescent="0.2">
      <c r="A161" t="s">
        <v>172</v>
      </c>
      <c r="B161">
        <v>77</v>
      </c>
      <c r="C161" t="s">
        <v>29</v>
      </c>
      <c r="D161" t="s">
        <v>254</v>
      </c>
      <c r="E161" t="s">
        <v>255</v>
      </c>
    </row>
    <row r="162" spans="1:5" x14ac:dyDescent="0.2">
      <c r="A162" t="s">
        <v>173</v>
      </c>
      <c r="B162">
        <v>13</v>
      </c>
      <c r="C162" t="s">
        <v>5</v>
      </c>
      <c r="D162" t="s">
        <v>254</v>
      </c>
      <c r="E162" t="s">
        <v>255</v>
      </c>
    </row>
    <row r="163" spans="1:5" x14ac:dyDescent="0.2">
      <c r="A163" t="s">
        <v>174</v>
      </c>
      <c r="B163">
        <v>6</v>
      </c>
      <c r="C163" t="s">
        <v>20</v>
      </c>
      <c r="D163" t="s">
        <v>254</v>
      </c>
      <c r="E163" t="s">
        <v>255</v>
      </c>
    </row>
    <row r="164" spans="1:5" x14ac:dyDescent="0.2">
      <c r="A164" t="s">
        <v>175</v>
      </c>
      <c r="B164">
        <v>19</v>
      </c>
      <c r="C164" t="s">
        <v>7</v>
      </c>
      <c r="D164" t="s">
        <v>254</v>
      </c>
      <c r="E164" t="s">
        <v>255</v>
      </c>
    </row>
    <row r="165" spans="1:5" x14ac:dyDescent="0.2">
      <c r="A165" t="s">
        <v>176</v>
      </c>
      <c r="B165">
        <v>37</v>
      </c>
      <c r="C165" t="s">
        <v>36</v>
      </c>
      <c r="D165" t="s">
        <v>254</v>
      </c>
      <c r="E165" t="s">
        <v>255</v>
      </c>
    </row>
    <row r="166" spans="1:5" x14ac:dyDescent="0.2">
      <c r="A166" t="s">
        <v>177</v>
      </c>
      <c r="B166">
        <v>2</v>
      </c>
      <c r="C166" t="s">
        <v>31</v>
      </c>
      <c r="D166" t="s">
        <v>254</v>
      </c>
      <c r="E166" t="s">
        <v>255</v>
      </c>
    </row>
    <row r="167" spans="1:5" x14ac:dyDescent="0.2">
      <c r="A167" t="s">
        <v>178</v>
      </c>
      <c r="B167">
        <v>12</v>
      </c>
      <c r="C167" t="s">
        <v>39</v>
      </c>
      <c r="D167" t="s">
        <v>254</v>
      </c>
      <c r="E167" t="s">
        <v>255</v>
      </c>
    </row>
    <row r="168" spans="1:5" x14ac:dyDescent="0.2">
      <c r="A168" t="s">
        <v>179</v>
      </c>
      <c r="B168">
        <v>12</v>
      </c>
      <c r="C168" t="s">
        <v>1</v>
      </c>
      <c r="D168" t="s">
        <v>254</v>
      </c>
      <c r="E168" t="s">
        <v>255</v>
      </c>
    </row>
    <row r="169" spans="1:5" x14ac:dyDescent="0.2">
      <c r="A169" t="s">
        <v>180</v>
      </c>
      <c r="B169">
        <v>24</v>
      </c>
      <c r="C169" t="s">
        <v>9</v>
      </c>
      <c r="D169" t="s">
        <v>254</v>
      </c>
      <c r="E169" t="s">
        <v>255</v>
      </c>
    </row>
    <row r="170" spans="1:5" x14ac:dyDescent="0.2">
      <c r="A170" t="s">
        <v>181</v>
      </c>
      <c r="B170">
        <v>4</v>
      </c>
      <c r="C170" t="s">
        <v>61</v>
      </c>
      <c r="D170" t="s">
        <v>254</v>
      </c>
      <c r="E170" t="s">
        <v>255</v>
      </c>
    </row>
    <row r="171" spans="1:5" x14ac:dyDescent="0.2">
      <c r="A171" t="s">
        <v>182</v>
      </c>
      <c r="B171">
        <v>7</v>
      </c>
      <c r="C171" t="s">
        <v>3</v>
      </c>
      <c r="D171" t="s">
        <v>256</v>
      </c>
      <c r="E171" t="s">
        <v>257</v>
      </c>
    </row>
    <row r="172" spans="1:5" x14ac:dyDescent="0.2">
      <c r="A172" t="s">
        <v>183</v>
      </c>
      <c r="B172">
        <v>7</v>
      </c>
      <c r="C172" t="s">
        <v>33</v>
      </c>
      <c r="D172" t="s">
        <v>256</v>
      </c>
      <c r="E172" t="s">
        <v>257</v>
      </c>
    </row>
    <row r="173" spans="1:5" x14ac:dyDescent="0.2">
      <c r="A173" t="s">
        <v>184</v>
      </c>
      <c r="B173">
        <v>40</v>
      </c>
      <c r="C173" t="s">
        <v>29</v>
      </c>
      <c r="D173" t="s">
        <v>256</v>
      </c>
      <c r="E173" t="s">
        <v>257</v>
      </c>
    </row>
    <row r="174" spans="1:5" x14ac:dyDescent="0.2">
      <c r="A174" t="s">
        <v>185</v>
      </c>
      <c r="B174">
        <v>22</v>
      </c>
      <c r="C174" t="s">
        <v>5</v>
      </c>
      <c r="D174" t="s">
        <v>256</v>
      </c>
      <c r="E174" t="s">
        <v>257</v>
      </c>
    </row>
    <row r="175" spans="1:5" x14ac:dyDescent="0.2">
      <c r="A175" t="s">
        <v>186</v>
      </c>
      <c r="B175">
        <v>9</v>
      </c>
      <c r="C175" t="s">
        <v>20</v>
      </c>
      <c r="D175" t="s">
        <v>256</v>
      </c>
      <c r="E175" t="s">
        <v>257</v>
      </c>
    </row>
    <row r="176" spans="1:5" x14ac:dyDescent="0.2">
      <c r="A176" t="s">
        <v>187</v>
      </c>
      <c r="B176">
        <v>14</v>
      </c>
      <c r="C176" t="s">
        <v>7</v>
      </c>
      <c r="D176" t="s">
        <v>256</v>
      </c>
      <c r="E176" t="s">
        <v>257</v>
      </c>
    </row>
    <row r="177" spans="1:5" x14ac:dyDescent="0.2">
      <c r="A177" t="s">
        <v>188</v>
      </c>
      <c r="B177">
        <v>34</v>
      </c>
      <c r="C177" t="s">
        <v>36</v>
      </c>
      <c r="D177" t="s">
        <v>256</v>
      </c>
      <c r="E177" t="s">
        <v>257</v>
      </c>
    </row>
    <row r="178" spans="1:5" x14ac:dyDescent="0.2">
      <c r="A178" t="s">
        <v>189</v>
      </c>
      <c r="B178">
        <v>4</v>
      </c>
      <c r="C178" t="s">
        <v>31</v>
      </c>
      <c r="D178" t="s">
        <v>256</v>
      </c>
      <c r="E178" t="s">
        <v>257</v>
      </c>
    </row>
    <row r="179" spans="1:5" x14ac:dyDescent="0.2">
      <c r="A179" t="s">
        <v>190</v>
      </c>
      <c r="B179">
        <v>21</v>
      </c>
      <c r="C179" t="s">
        <v>39</v>
      </c>
      <c r="D179" t="s">
        <v>256</v>
      </c>
      <c r="E179" t="s">
        <v>257</v>
      </c>
    </row>
    <row r="180" spans="1:5" x14ac:dyDescent="0.2">
      <c r="A180" t="s">
        <v>191</v>
      </c>
      <c r="B180">
        <v>20</v>
      </c>
      <c r="C180" t="s">
        <v>1</v>
      </c>
      <c r="D180" t="s">
        <v>256</v>
      </c>
      <c r="E180" t="s">
        <v>257</v>
      </c>
    </row>
    <row r="181" spans="1:5" x14ac:dyDescent="0.2">
      <c r="A181" t="s">
        <v>192</v>
      </c>
      <c r="B181">
        <v>36</v>
      </c>
      <c r="C181" t="s">
        <v>9</v>
      </c>
      <c r="D181" t="s">
        <v>256</v>
      </c>
      <c r="E181" t="s">
        <v>257</v>
      </c>
    </row>
    <row r="182" spans="1:5" x14ac:dyDescent="0.2">
      <c r="A182" t="s">
        <v>193</v>
      </c>
      <c r="B182">
        <v>10</v>
      </c>
      <c r="C182" t="s">
        <v>61</v>
      </c>
      <c r="D182" t="s">
        <v>256</v>
      </c>
      <c r="E182" t="s">
        <v>257</v>
      </c>
    </row>
    <row r="183" spans="1:5" x14ac:dyDescent="0.2">
      <c r="A183" t="s">
        <v>194</v>
      </c>
      <c r="B183">
        <v>42</v>
      </c>
      <c r="C183" t="s">
        <v>29</v>
      </c>
      <c r="D183" t="s">
        <v>258</v>
      </c>
      <c r="E183" t="s">
        <v>259</v>
      </c>
    </row>
    <row r="184" spans="1:5" x14ac:dyDescent="0.2">
      <c r="A184" t="s">
        <v>195</v>
      </c>
      <c r="B184">
        <v>35</v>
      </c>
      <c r="C184" t="s">
        <v>3</v>
      </c>
      <c r="D184" t="s">
        <v>258</v>
      </c>
      <c r="E184" t="s">
        <v>260</v>
      </c>
    </row>
    <row r="185" spans="1:5" x14ac:dyDescent="0.2">
      <c r="A185" t="s">
        <v>196</v>
      </c>
      <c r="B185">
        <v>14</v>
      </c>
      <c r="C185" t="s">
        <v>5</v>
      </c>
      <c r="D185" t="s">
        <v>258</v>
      </c>
      <c r="E185" t="s">
        <v>260</v>
      </c>
    </row>
    <row r="186" spans="1:5" x14ac:dyDescent="0.2">
      <c r="A186" t="s">
        <v>197</v>
      </c>
      <c r="B186">
        <v>12</v>
      </c>
      <c r="C186" t="s">
        <v>39</v>
      </c>
      <c r="D186" t="s">
        <v>258</v>
      </c>
      <c r="E186" t="s">
        <v>260</v>
      </c>
    </row>
    <row r="187" spans="1:5" x14ac:dyDescent="0.2">
      <c r="A187" t="s">
        <v>198</v>
      </c>
      <c r="B187">
        <v>5</v>
      </c>
      <c r="C187" t="s">
        <v>61</v>
      </c>
      <c r="D187" t="s">
        <v>258</v>
      </c>
      <c r="E187" t="s">
        <v>260</v>
      </c>
    </row>
    <row r="188" spans="1:5" x14ac:dyDescent="0.2">
      <c r="A188" t="s">
        <v>199</v>
      </c>
      <c r="B188">
        <v>21</v>
      </c>
      <c r="C188" t="s">
        <v>7</v>
      </c>
      <c r="D188" t="s">
        <v>258</v>
      </c>
      <c r="E188" t="s">
        <v>260</v>
      </c>
    </row>
    <row r="189" spans="1:5" x14ac:dyDescent="0.2">
      <c r="A189" t="s">
        <v>200</v>
      </c>
      <c r="B189">
        <v>46</v>
      </c>
      <c r="C189" t="s">
        <v>36</v>
      </c>
      <c r="D189" t="s">
        <v>258</v>
      </c>
      <c r="E189" t="s">
        <v>260</v>
      </c>
    </row>
    <row r="190" spans="1:5" x14ac:dyDescent="0.2">
      <c r="A190" t="s">
        <v>201</v>
      </c>
      <c r="B190">
        <v>16</v>
      </c>
      <c r="C190" t="s">
        <v>1</v>
      </c>
      <c r="D190" t="s">
        <v>258</v>
      </c>
      <c r="E190" t="s">
        <v>260</v>
      </c>
    </row>
    <row r="191" spans="1:5" x14ac:dyDescent="0.2">
      <c r="A191" t="s">
        <v>202</v>
      </c>
      <c r="B191">
        <v>17</v>
      </c>
      <c r="C191" t="s">
        <v>9</v>
      </c>
      <c r="D191" t="s">
        <v>258</v>
      </c>
      <c r="E191" t="s">
        <v>260</v>
      </c>
    </row>
    <row r="192" spans="1:5" x14ac:dyDescent="0.2">
      <c r="A192" t="s">
        <v>203</v>
      </c>
      <c r="B192">
        <v>23</v>
      </c>
      <c r="C192" t="s">
        <v>31</v>
      </c>
      <c r="D192" t="s">
        <v>258</v>
      </c>
      <c r="E192" t="s">
        <v>260</v>
      </c>
    </row>
    <row r="193" spans="1:5" x14ac:dyDescent="0.2">
      <c r="A193" t="s">
        <v>204</v>
      </c>
      <c r="B193">
        <v>11</v>
      </c>
      <c r="C193" t="s">
        <v>20</v>
      </c>
      <c r="D193" t="s">
        <v>258</v>
      </c>
      <c r="E193" t="s">
        <v>260</v>
      </c>
    </row>
    <row r="194" spans="1:5" x14ac:dyDescent="0.2">
      <c r="A194" t="s">
        <v>205</v>
      </c>
      <c r="B194">
        <v>8</v>
      </c>
      <c r="C194" t="s">
        <v>33</v>
      </c>
      <c r="D194" t="s">
        <v>258</v>
      </c>
      <c r="E194" t="s">
        <v>260</v>
      </c>
    </row>
    <row r="195" spans="1:5" x14ac:dyDescent="0.2">
      <c r="A195" t="s">
        <v>206</v>
      </c>
      <c r="B195">
        <v>19</v>
      </c>
      <c r="C195" t="s">
        <v>3</v>
      </c>
      <c r="D195" t="s">
        <v>261</v>
      </c>
      <c r="E195" t="s">
        <v>259</v>
      </c>
    </row>
    <row r="196" spans="1:5" x14ac:dyDescent="0.2">
      <c r="A196" t="s">
        <v>207</v>
      </c>
      <c r="B196">
        <v>17</v>
      </c>
      <c r="C196" t="s">
        <v>5</v>
      </c>
      <c r="D196" t="s">
        <v>261</v>
      </c>
      <c r="E196" t="s">
        <v>259</v>
      </c>
    </row>
    <row r="197" spans="1:5" x14ac:dyDescent="0.2">
      <c r="A197" t="s">
        <v>208</v>
      </c>
      <c r="B197">
        <v>9</v>
      </c>
      <c r="C197" t="s">
        <v>39</v>
      </c>
      <c r="D197" t="s">
        <v>261</v>
      </c>
      <c r="E197" t="s">
        <v>259</v>
      </c>
    </row>
    <row r="198" spans="1:5" x14ac:dyDescent="0.2">
      <c r="A198" t="s">
        <v>209</v>
      </c>
      <c r="B198">
        <v>4</v>
      </c>
      <c r="C198" t="s">
        <v>61</v>
      </c>
      <c r="D198" t="s">
        <v>261</v>
      </c>
      <c r="E198" t="s">
        <v>259</v>
      </c>
    </row>
    <row r="199" spans="1:5" x14ac:dyDescent="0.2">
      <c r="A199" t="s">
        <v>210</v>
      </c>
      <c r="B199">
        <v>34</v>
      </c>
      <c r="C199" t="s">
        <v>7</v>
      </c>
      <c r="D199" t="s">
        <v>261</v>
      </c>
      <c r="E199" t="s">
        <v>259</v>
      </c>
    </row>
    <row r="200" spans="1:5" x14ac:dyDescent="0.2">
      <c r="A200" t="s">
        <v>211</v>
      </c>
      <c r="B200">
        <v>45</v>
      </c>
      <c r="C200" t="s">
        <v>36</v>
      </c>
      <c r="D200" t="s">
        <v>261</v>
      </c>
      <c r="E200" t="s">
        <v>259</v>
      </c>
    </row>
    <row r="201" spans="1:5" x14ac:dyDescent="0.2">
      <c r="A201" t="s">
        <v>212</v>
      </c>
      <c r="B201">
        <v>18</v>
      </c>
      <c r="C201" t="s">
        <v>1</v>
      </c>
      <c r="D201" t="s">
        <v>261</v>
      </c>
      <c r="E201" t="s">
        <v>259</v>
      </c>
    </row>
    <row r="202" spans="1:5" x14ac:dyDescent="0.2">
      <c r="A202" t="s">
        <v>213</v>
      </c>
      <c r="B202">
        <v>22</v>
      </c>
      <c r="C202" t="s">
        <v>9</v>
      </c>
      <c r="D202" t="s">
        <v>261</v>
      </c>
      <c r="E202" t="s">
        <v>259</v>
      </c>
    </row>
    <row r="203" spans="1:5" x14ac:dyDescent="0.2">
      <c r="A203" t="s">
        <v>214</v>
      </c>
      <c r="B203">
        <v>37</v>
      </c>
      <c r="C203" t="s">
        <v>31</v>
      </c>
      <c r="D203" t="s">
        <v>261</v>
      </c>
      <c r="E203" t="s">
        <v>259</v>
      </c>
    </row>
    <row r="204" spans="1:5" x14ac:dyDescent="0.2">
      <c r="A204" t="s">
        <v>215</v>
      </c>
      <c r="B204">
        <v>13</v>
      </c>
      <c r="C204" t="s">
        <v>20</v>
      </c>
      <c r="D204" t="s">
        <v>261</v>
      </c>
      <c r="E204" t="s">
        <v>259</v>
      </c>
    </row>
    <row r="205" spans="1:5" x14ac:dyDescent="0.2">
      <c r="A205" t="s">
        <v>216</v>
      </c>
      <c r="B205">
        <v>9</v>
      </c>
      <c r="C205" t="s">
        <v>33</v>
      </c>
      <c r="D205" t="s">
        <v>261</v>
      </c>
      <c r="E205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List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conmat1</dc:creator>
  <cp:keywords/>
  <dc:description/>
  <cp:lastModifiedBy>conmat1</cp:lastModifiedBy>
  <dcterms:created xsi:type="dcterms:W3CDTF">2023-05-15T14:55:26Z</dcterms:created>
  <dcterms:modified xsi:type="dcterms:W3CDTF">2023-05-15T14:59:32Z</dcterms:modified>
  <cp:category/>
  <cp:contentStatus/>
</cp:coreProperties>
</file>